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b2b0a4b3452ec24/Documents/AVZ/AVZ Analyses on data up to 2023/5 Combined data/combined/"/>
    </mc:Choice>
  </mc:AlternateContent>
  <xr:revisionPtr revIDLastSave="56" documentId="8_{F48EF440-98B7-4C29-86F2-A91CC8550028}" xr6:coauthVersionLast="47" xr6:coauthVersionMax="47" xr10:uidLastSave="{13D009D4-DA51-49B3-8478-81FAD9399983}"/>
  <bookViews>
    <workbookView xWindow="-120" yWindow="-120" windowWidth="29040" windowHeight="15720" activeTab="4" xr2:uid="{E30766CF-72D3-452D-8039-400D6077DC23}"/>
  </bookViews>
  <sheets>
    <sheet name="Note" sheetId="5" r:id="rId1"/>
    <sheet name="Table 1 Speeding" sheetId="1" r:id="rId2"/>
    <sheet name="Table 2 Careless" sheetId="4" r:id="rId3"/>
    <sheet name="Table 3 Mobile phone" sheetId="3" r:id="rId4"/>
    <sheet name="TAble 4 Met comparison" sheetId="6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6" l="1"/>
  <c r="C8" i="6" s="1"/>
  <c r="I8" i="6" s="1"/>
  <c r="H7" i="6"/>
  <c r="C7" i="6" s="1"/>
  <c r="I7" i="6" s="1"/>
  <c r="H6" i="6"/>
  <c r="C6" i="6"/>
  <c r="I6" i="6" s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5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C10" i="3"/>
  <c r="C37" i="3"/>
  <c r="E8" i="4"/>
  <c r="E46" i="4"/>
  <c r="E28" i="4"/>
  <c r="E9" i="4"/>
  <c r="E30" i="4"/>
  <c r="E20" i="4"/>
  <c r="E16" i="4"/>
  <c r="E17" i="4"/>
  <c r="E40" i="4"/>
  <c r="E31" i="4"/>
  <c r="E15" i="4"/>
  <c r="E23" i="4"/>
  <c r="E42" i="4"/>
  <c r="E7" i="4"/>
  <c r="E14" i="4"/>
  <c r="E33" i="4"/>
  <c r="E32" i="4"/>
  <c r="E12" i="4"/>
  <c r="C12" i="4"/>
  <c r="E18" i="4"/>
  <c r="E25" i="4"/>
  <c r="E38" i="4"/>
  <c r="E44" i="4"/>
  <c r="E24" i="4"/>
  <c r="E39" i="4"/>
  <c r="E19" i="4"/>
  <c r="E22" i="4"/>
  <c r="E29" i="4"/>
  <c r="E11" i="4"/>
  <c r="E45" i="4"/>
  <c r="E6" i="4"/>
  <c r="E43" i="4"/>
  <c r="C43" i="4"/>
  <c r="E26" i="4"/>
  <c r="E35" i="4"/>
  <c r="E13" i="4"/>
  <c r="E41" i="4"/>
  <c r="E27" i="4"/>
  <c r="E34" i="4"/>
  <c r="E10" i="4"/>
  <c r="E36" i="4"/>
  <c r="E37" i="4"/>
  <c r="E21" i="4"/>
  <c r="C18" i="1"/>
  <c r="C42" i="1"/>
</calcChain>
</file>

<file path=xl/sharedStrings.xml><?xml version="1.0" encoding="utf-8"?>
<sst xmlns="http://schemas.openxmlformats.org/spreadsheetml/2006/main" count="182" uniqueCount="79">
  <si>
    <t>KSI</t>
  </si>
  <si>
    <t>Offences</t>
  </si>
  <si>
    <t>Speeding offences/KSI</t>
  </si>
  <si>
    <t>Avon and Somerset</t>
  </si>
  <si>
    <t>Bedfordshire</t>
  </si>
  <si>
    <t>Cambridgeshire</t>
  </si>
  <si>
    <t>Cheshire</t>
  </si>
  <si>
    <t>Cleveland</t>
  </si>
  <si>
    <t>Cumbria</t>
  </si>
  <si>
    <t>Derbyshire</t>
  </si>
  <si>
    <t>Devon and Cornwall</t>
  </si>
  <si>
    <t>Dorset</t>
  </si>
  <si>
    <t>Durham</t>
  </si>
  <si>
    <t>Dyfed-Powys, Gwent and South Wales</t>
  </si>
  <si>
    <t>Essex</t>
  </si>
  <si>
    <t>Gloucestershire</t>
  </si>
  <si>
    <t>Greater Manchester</t>
  </si>
  <si>
    <t>Hampshire</t>
  </si>
  <si>
    <t>Hertfordshire</t>
  </si>
  <si>
    <t>Humberside</t>
  </si>
  <si>
    <t>Kent</t>
  </si>
  <si>
    <t>Lancashire</t>
  </si>
  <si>
    <t>Leicestershire</t>
  </si>
  <si>
    <t>Lincolnshire</t>
  </si>
  <si>
    <t>Merseyside</t>
  </si>
  <si>
    <t>Metropolitan Police</t>
  </si>
  <si>
    <t>Norfolk &amp; Suffolk</t>
  </si>
  <si>
    <t>North Wales</t>
  </si>
  <si>
    <t>North Yorkshire</t>
  </si>
  <si>
    <t>Northamptonshire</t>
  </si>
  <si>
    <t>Northumbria</t>
  </si>
  <si>
    <t>Nottinghamshire</t>
  </si>
  <si>
    <t>South Yorkshire</t>
  </si>
  <si>
    <t>Staffordshire</t>
  </si>
  <si>
    <t>Surrey</t>
  </si>
  <si>
    <t>Sussex</t>
  </si>
  <si>
    <t>Thames Valley</t>
  </si>
  <si>
    <t>Warwickshire</t>
  </si>
  <si>
    <t>West Mercia</t>
  </si>
  <si>
    <t>West Midlands</t>
  </si>
  <si>
    <t>West Yorkshire</t>
  </si>
  <si>
    <t>Wiltshire</t>
  </si>
  <si>
    <t>England and Wales</t>
  </si>
  <si>
    <t>City of London</t>
  </si>
  <si>
    <t>Source</t>
  </si>
  <si>
    <t>RAS0401: Reported road collisions and casualties by police force and severity, Great Britain, 10 years up to 2023</t>
  </si>
  <si>
    <t>Department for Transport statistics</t>
  </si>
  <si>
    <t>Reported road casualties, Great Britain: annual report 2023</t>
  </si>
  <si>
    <t>Careless driving per KSI</t>
  </si>
  <si>
    <t>Mobile phone offences per KSI</t>
  </si>
  <si>
    <t>Lead</t>
  </si>
  <si>
    <t>Met</t>
  </si>
  <si>
    <t>Police service</t>
  </si>
  <si>
    <t>No. offences</t>
  </si>
  <si>
    <t>Per KSI</t>
  </si>
  <si>
    <t>per KSI</t>
  </si>
  <si>
    <t>Rank (out of 40)</t>
  </si>
  <si>
    <t>Lead police service  X Met</t>
  </si>
  <si>
    <t>Additional offences Met would have done to match lead</t>
  </si>
  <si>
    <t>Speeding</t>
  </si>
  <si>
    <t xml:space="preserve">Careless driving </t>
  </si>
  <si>
    <t xml:space="preserve">Mobile phone </t>
  </si>
  <si>
    <t>Table 1: Speeding offences per reported KSI (2023)</t>
  </si>
  <si>
    <t>Table 2: Careless driving offences per reported KSI (2023)</t>
  </si>
  <si>
    <t>Table 3: Use of mobile phone offences per reported KSI (2023)</t>
  </si>
  <si>
    <t>Rank</t>
  </si>
  <si>
    <t>https://www.gov.uk/government/statistics/criminal-justice-system-statistics-quarterly-december-2024</t>
  </si>
  <si>
    <t>Sources</t>
  </si>
  <si>
    <t>Home Office (2024)</t>
  </si>
  <si>
    <t>Fixed penalty notices (FPNs) and other outcomes for motoring offences statistics</t>
  </si>
  <si>
    <t>Police powers and procedures, Roads policing, year ending December 2023</t>
  </si>
  <si>
    <t>MoJ (2025)</t>
  </si>
  <si>
    <t>Criminal Justice System Statistics: Outcomes by Offence data tool</t>
  </si>
  <si>
    <t>Time Period: 12 months ending December 2017 to 12 months ending December 2024</t>
  </si>
  <si>
    <t xml:space="preserve">Tables </t>
  </si>
  <si>
    <t>Table 4: Metropolitan Police comparison (2023)</t>
  </si>
  <si>
    <t>Table 4: Met comparison</t>
  </si>
  <si>
    <t>completed offences including out of court sanctions and court convictions</t>
  </si>
  <si>
    <t>AVZ Road danger reduction and key offence comparison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</si>
</sst>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467886"/>
      <name val="Arial"/>
      <family val="2"/>
    </font>
    <font>
      <sz val="11"/>
      <color theme="1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0"/>
      <name val="Arial"/>
      <family val="2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8" fillId="0" borderId="0" applyNumberFormat="0" applyFont="0" applyBorder="0" applyProtection="0"/>
    <xf numFmtId="0" fontId="8" fillId="0" borderId="0" applyNumberFormat="0" applyFont="0" applyBorder="0" applyProtection="0"/>
    <xf numFmtId="0" fontId="10" fillId="0" borderId="0"/>
  </cellStyleXfs>
  <cellXfs count="4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/>
    </xf>
    <xf numFmtId="164" fontId="4" fillId="0" borderId="1" xfId="1" applyNumberFormat="1" applyFont="1" applyFill="1" applyBorder="1"/>
    <xf numFmtId="3" fontId="4" fillId="0" borderId="1" xfId="0" applyNumberFormat="1" applyFont="1" applyBorder="1"/>
    <xf numFmtId="1" fontId="4" fillId="0" borderId="1" xfId="0" applyNumberFormat="1" applyFont="1" applyBorder="1"/>
    <xf numFmtId="9" fontId="4" fillId="0" borderId="0" xfId="0" applyNumberFormat="1" applyFont="1"/>
    <xf numFmtId="1" fontId="4" fillId="0" borderId="0" xfId="0" applyNumberFormat="1" applyFont="1"/>
    <xf numFmtId="164" fontId="3" fillId="0" borderId="1" xfId="1" applyNumberFormat="1" applyFont="1" applyFill="1" applyBorder="1"/>
    <xf numFmtId="3" fontId="3" fillId="0" borderId="1" xfId="0" applyNumberFormat="1" applyFont="1" applyBorder="1"/>
    <xf numFmtId="1" fontId="3" fillId="0" borderId="1" xfId="0" applyNumberFormat="1" applyFont="1" applyBorder="1"/>
    <xf numFmtId="3" fontId="4" fillId="0" borderId="0" xfId="0" applyNumberFormat="1" applyFont="1"/>
    <xf numFmtId="0" fontId="4" fillId="0" borderId="0" xfId="0" applyFont="1" applyAlignment="1">
      <alignment vertical="top"/>
    </xf>
    <xf numFmtId="0" fontId="6" fillId="0" borderId="0" xfId="0" applyFont="1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65" fontId="6" fillId="0" borderId="1" xfId="0" applyNumberFormat="1" applyFont="1" applyBorder="1"/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/>
    <xf numFmtId="3" fontId="6" fillId="0" borderId="0" xfId="0" applyNumberFormat="1" applyFont="1"/>
    <xf numFmtId="0" fontId="7" fillId="0" borderId="0" xfId="0" applyFont="1"/>
    <xf numFmtId="0" fontId="6" fillId="0" borderId="1" xfId="0" applyFont="1" applyBorder="1"/>
    <xf numFmtId="164" fontId="6" fillId="0" borderId="1" xfId="1" applyNumberFormat="1" applyFont="1" applyFill="1" applyBorder="1"/>
    <xf numFmtId="1" fontId="6" fillId="0" borderId="1" xfId="0" applyNumberFormat="1" applyFont="1" applyBorder="1"/>
    <xf numFmtId="0" fontId="3" fillId="0" borderId="1" xfId="0" applyFont="1" applyBorder="1"/>
    <xf numFmtId="164" fontId="3" fillId="0" borderId="0" xfId="1" applyNumberFormat="1" applyFont="1" applyFill="1" applyBorder="1"/>
    <xf numFmtId="3" fontId="3" fillId="0" borderId="0" xfId="0" applyNumberFormat="1" applyFont="1"/>
    <xf numFmtId="1" fontId="3" fillId="0" borderId="0" xfId="0" applyNumberFormat="1" applyFont="1"/>
    <xf numFmtId="165" fontId="6" fillId="0" borderId="0" xfId="0" applyNumberFormat="1" applyFont="1"/>
    <xf numFmtId="0" fontId="9" fillId="0" borderId="0" xfId="4" applyFont="1"/>
    <xf numFmtId="0" fontId="2" fillId="2" borderId="0" xfId="2" applyFill="1" applyBorder="1" applyAlignment="1" applyProtection="1">
      <alignment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0" xfId="2" applyFont="1" applyFill="1" applyBorder="1" applyAlignment="1">
      <alignment horizontal="left" wrapText="1"/>
    </xf>
    <xf numFmtId="0" fontId="1" fillId="0" borderId="0" xfId="4" applyFont="1"/>
    <xf numFmtId="0" fontId="2" fillId="0" borderId="0" xfId="2"/>
    <xf numFmtId="0" fontId="11" fillId="0" borderId="0" xfId="0" applyFont="1"/>
  </cellXfs>
  <cellStyles count="6">
    <cellStyle name="Comma" xfId="1" builtinId="3"/>
    <cellStyle name="Hyperlink" xfId="2" builtinId="8"/>
    <cellStyle name="Normal" xfId="0" builtinId="0"/>
    <cellStyle name="Normal 2" xfId="5" xr:uid="{8025E7FE-8561-40E2-ABE9-5952EB29FA7C}"/>
    <cellStyle name="Normal 6 2" xfId="3" xr:uid="{5A77D4B5-93A8-4C9D-9986-8598A68DC959}"/>
    <cellStyle name="Normal 8" xfId="4" xr:uid="{55501B8B-C65E-47A0-BAAB-D5F31137A8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db2b0a4b3452ec24/Documents/AVZ/AVZ%20Analyses%20on%20data%20up%20to%202023/5%20Combined%20data/combined/Total%20key%20offence%20per%20KSI%20for%202023.xlsx" TargetMode="External"/><Relationship Id="rId1" Type="http://schemas.openxmlformats.org/officeDocument/2006/relationships/externalLinkPath" Target="Total%20key%20offence%20per%20KSI%20fo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es"/>
      <sheetName val="Met"/>
      <sheetName val="speed ranked"/>
      <sheetName val="speeding"/>
      <sheetName val="careless"/>
      <sheetName val="mobile"/>
      <sheetName val="care ranked"/>
      <sheetName val="mob ranked"/>
      <sheetName val="per KSI"/>
      <sheetName val="more indicators"/>
      <sheetName val="KSI"/>
      <sheetName val="combined"/>
      <sheetName val="OOC"/>
      <sheetName val="conv"/>
      <sheetName val="KSI rati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B6">
            <v>572</v>
          </cell>
        </row>
        <row r="7">
          <cell r="B7">
            <v>288</v>
          </cell>
        </row>
        <row r="8">
          <cell r="B8">
            <v>428</v>
          </cell>
        </row>
        <row r="9">
          <cell r="B9">
            <v>447</v>
          </cell>
        </row>
        <row r="10">
          <cell r="B10">
            <v>211</v>
          </cell>
        </row>
        <row r="11">
          <cell r="B11">
            <v>298</v>
          </cell>
        </row>
        <row r="12">
          <cell r="B12">
            <v>635</v>
          </cell>
        </row>
        <row r="13">
          <cell r="B13">
            <v>750</v>
          </cell>
        </row>
        <row r="14">
          <cell r="B14">
            <v>413</v>
          </cell>
        </row>
        <row r="15">
          <cell r="B15">
            <v>247</v>
          </cell>
        </row>
        <row r="16">
          <cell r="B16">
            <v>1015</v>
          </cell>
        </row>
        <row r="17">
          <cell r="B17">
            <v>867</v>
          </cell>
        </row>
        <row r="18">
          <cell r="B18">
            <v>383</v>
          </cell>
        </row>
        <row r="19">
          <cell r="B19">
            <v>799</v>
          </cell>
        </row>
        <row r="20">
          <cell r="B20">
            <v>1199</v>
          </cell>
        </row>
        <row r="21">
          <cell r="B21">
            <v>413</v>
          </cell>
        </row>
        <row r="22">
          <cell r="B22">
            <v>514</v>
          </cell>
        </row>
        <row r="23">
          <cell r="B23">
            <v>917</v>
          </cell>
        </row>
        <row r="24">
          <cell r="B24">
            <v>1011</v>
          </cell>
        </row>
        <row r="25">
          <cell r="B25">
            <v>459</v>
          </cell>
        </row>
        <row r="26">
          <cell r="B26">
            <v>596</v>
          </cell>
        </row>
        <row r="27">
          <cell r="B27">
            <v>694</v>
          </cell>
        </row>
        <row r="28">
          <cell r="B28">
            <v>3672</v>
          </cell>
        </row>
        <row r="29">
          <cell r="B29">
            <v>782</v>
          </cell>
        </row>
        <row r="30">
          <cell r="B30">
            <v>365</v>
          </cell>
        </row>
        <row r="31">
          <cell r="B31">
            <v>570</v>
          </cell>
        </row>
        <row r="32">
          <cell r="B32">
            <v>386</v>
          </cell>
        </row>
        <row r="33">
          <cell r="B33">
            <v>522</v>
          </cell>
        </row>
        <row r="34">
          <cell r="B34">
            <v>580</v>
          </cell>
        </row>
        <row r="35">
          <cell r="B35">
            <v>841</v>
          </cell>
        </row>
        <row r="36">
          <cell r="B36">
            <v>313</v>
          </cell>
        </row>
        <row r="37">
          <cell r="B37">
            <v>729</v>
          </cell>
        </row>
        <row r="38">
          <cell r="B38">
            <v>1048</v>
          </cell>
        </row>
        <row r="39">
          <cell r="B39">
            <v>902</v>
          </cell>
        </row>
        <row r="40">
          <cell r="B40">
            <v>292</v>
          </cell>
        </row>
        <row r="41">
          <cell r="B41">
            <v>528</v>
          </cell>
        </row>
        <row r="42">
          <cell r="B42">
            <v>1087</v>
          </cell>
        </row>
        <row r="43">
          <cell r="B43">
            <v>1453</v>
          </cell>
        </row>
        <row r="44">
          <cell r="B44">
            <v>355</v>
          </cell>
        </row>
        <row r="45">
          <cell r="B45">
            <v>27626</v>
          </cell>
        </row>
        <row r="46">
          <cell r="B46">
            <v>45</v>
          </cell>
        </row>
      </sheetData>
      <sheetData sheetId="11">
        <row r="6">
          <cell r="D6">
            <v>1025</v>
          </cell>
        </row>
        <row r="7">
          <cell r="D7">
            <v>275</v>
          </cell>
        </row>
        <row r="8">
          <cell r="D8">
            <v>446</v>
          </cell>
        </row>
        <row r="9">
          <cell r="D9">
            <v>1562</v>
          </cell>
        </row>
        <row r="10">
          <cell r="D10">
            <v>226</v>
          </cell>
        </row>
        <row r="11">
          <cell r="D11">
            <v>433</v>
          </cell>
        </row>
        <row r="12">
          <cell r="D12">
            <v>551</v>
          </cell>
        </row>
        <row r="13">
          <cell r="D13">
            <v>1933</v>
          </cell>
        </row>
        <row r="14">
          <cell r="D14">
            <v>432</v>
          </cell>
        </row>
        <row r="15">
          <cell r="D15">
            <v>364</v>
          </cell>
        </row>
        <row r="16">
          <cell r="D16">
            <v>826</v>
          </cell>
        </row>
        <row r="17">
          <cell r="D17">
            <v>3751</v>
          </cell>
        </row>
        <row r="18">
          <cell r="D18">
            <v>276</v>
          </cell>
        </row>
        <row r="19">
          <cell r="D19">
            <v>2682</v>
          </cell>
        </row>
        <row r="20">
          <cell r="D20">
            <v>1381</v>
          </cell>
        </row>
        <row r="21">
          <cell r="D21">
            <v>683</v>
          </cell>
        </row>
        <row r="22">
          <cell r="D22">
            <v>1035</v>
          </cell>
        </row>
        <row r="23">
          <cell r="D23">
            <v>827</v>
          </cell>
        </row>
        <row r="24">
          <cell r="D24">
            <v>1497</v>
          </cell>
        </row>
        <row r="25">
          <cell r="D25">
            <v>358</v>
          </cell>
        </row>
        <row r="26">
          <cell r="D26">
            <v>561</v>
          </cell>
        </row>
        <row r="27">
          <cell r="D27">
            <v>1024</v>
          </cell>
        </row>
        <row r="28">
          <cell r="C28">
            <v>386595</v>
          </cell>
          <cell r="D28">
            <v>7533</v>
          </cell>
          <cell r="E28">
            <v>8609</v>
          </cell>
        </row>
        <row r="29">
          <cell r="D29">
            <v>2232</v>
          </cell>
        </row>
        <row r="30">
          <cell r="D30">
            <v>394</v>
          </cell>
        </row>
        <row r="31">
          <cell r="D31">
            <v>613</v>
          </cell>
        </row>
        <row r="32">
          <cell r="D32">
            <v>969</v>
          </cell>
        </row>
        <row r="33">
          <cell r="D33">
            <v>2040</v>
          </cell>
        </row>
        <row r="34">
          <cell r="D34">
            <v>484</v>
          </cell>
        </row>
        <row r="35">
          <cell r="D35">
            <v>1252</v>
          </cell>
        </row>
        <row r="36">
          <cell r="D36">
            <v>751</v>
          </cell>
        </row>
        <row r="37">
          <cell r="D37">
            <v>794</v>
          </cell>
        </row>
        <row r="38">
          <cell r="D38">
            <v>924</v>
          </cell>
        </row>
        <row r="39">
          <cell r="D39">
            <v>1914</v>
          </cell>
        </row>
        <row r="40">
          <cell r="D40">
            <v>677</v>
          </cell>
        </row>
        <row r="41">
          <cell r="D41">
            <v>1014</v>
          </cell>
        </row>
        <row r="42">
          <cell r="D42">
            <v>1224</v>
          </cell>
        </row>
        <row r="43">
          <cell r="D43">
            <v>5148</v>
          </cell>
        </row>
        <row r="44">
          <cell r="D44">
            <v>493</v>
          </cell>
        </row>
        <row r="45">
          <cell r="D45">
            <v>50768</v>
          </cell>
        </row>
        <row r="46">
          <cell r="D46">
            <v>162</v>
          </cell>
        </row>
      </sheetData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statistics/criminal-justice-system-statistics-quarterly-december-2024" TargetMode="External"/><Relationship Id="rId2" Type="http://schemas.openxmlformats.org/officeDocument/2006/relationships/hyperlink" Target="https://www.gov.uk/government/statistics/criminal-justice-system-statistics-quarterly-december-2023" TargetMode="External"/><Relationship Id="rId1" Type="http://schemas.openxmlformats.org/officeDocument/2006/relationships/hyperlink" Target="https://www.gov.uk/government/statistics/police-powers-and-procedures-roads-policing-to-december-202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statistics/announcements/reported-road-casualties-great-britain-annual-report-20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statistics/announcements/reported-road-casualties-great-britain-annual-report-20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statistics/announcements/reported-road-casualties-great-britain-annual-report-2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6AA5D-2B71-4B33-84E0-470F3CFFCE23}">
  <dimension ref="A2:I20"/>
  <sheetViews>
    <sheetView workbookViewId="0">
      <selection activeCell="O21" sqref="O21"/>
    </sheetView>
  </sheetViews>
  <sheetFormatPr defaultRowHeight="15" x14ac:dyDescent="0.25"/>
  <cols>
    <col min="1" max="1" width="94.28515625" customWidth="1"/>
  </cols>
  <sheetData>
    <row r="2" spans="1:5" x14ac:dyDescent="0.25">
      <c r="A2" s="42" t="s">
        <v>78</v>
      </c>
    </row>
    <row r="3" spans="1:5" x14ac:dyDescent="0.25">
      <c r="A3" t="s">
        <v>77</v>
      </c>
    </row>
    <row r="5" spans="1:5" x14ac:dyDescent="0.25">
      <c r="A5" s="42" t="s">
        <v>74</v>
      </c>
    </row>
    <row r="6" spans="1:5" s="3" customFormat="1" ht="12.75" x14ac:dyDescent="0.2">
      <c r="A6" s="3" t="s">
        <v>62</v>
      </c>
      <c r="C6" s="2"/>
    </row>
    <row r="7" spans="1:5" s="3" customFormat="1" x14ac:dyDescent="0.25">
      <c r="A7" s="3" t="s">
        <v>63</v>
      </c>
      <c r="C7" s="2"/>
      <c r="E7" s="18"/>
    </row>
    <row r="8" spans="1:5" s="3" customFormat="1" x14ac:dyDescent="0.25">
      <c r="A8" s="3" t="s">
        <v>64</v>
      </c>
      <c r="C8" s="2"/>
      <c r="D8" s="18"/>
      <c r="E8" s="18"/>
    </row>
    <row r="9" spans="1:5" x14ac:dyDescent="0.25">
      <c r="A9" s="3" t="s">
        <v>76</v>
      </c>
    </row>
    <row r="10" spans="1:5" x14ac:dyDescent="0.25">
      <c r="A10" s="34"/>
      <c r="B10" s="40"/>
    </row>
    <row r="12" spans="1:5" x14ac:dyDescent="0.25">
      <c r="A12" s="42" t="s">
        <v>67</v>
      </c>
    </row>
    <row r="13" spans="1:5" s="3" customFormat="1" ht="12.75" x14ac:dyDescent="0.2">
      <c r="A13" s="3" t="s">
        <v>68</v>
      </c>
    </row>
    <row r="14" spans="1:5" x14ac:dyDescent="0.25">
      <c r="A14" s="41" t="s">
        <v>69</v>
      </c>
      <c r="B14" s="40"/>
    </row>
    <row r="15" spans="1:5" x14ac:dyDescent="0.25">
      <c r="A15" s="41" t="s">
        <v>70</v>
      </c>
      <c r="B15" s="40"/>
    </row>
    <row r="16" spans="1:5" x14ac:dyDescent="0.25">
      <c r="A16" s="34"/>
      <c r="B16" s="40"/>
    </row>
    <row r="17" spans="1:9" s="3" customFormat="1" ht="12.75" x14ac:dyDescent="0.2">
      <c r="A17" s="3" t="s">
        <v>71</v>
      </c>
    </row>
    <row r="18" spans="1:9" s="3" customFormat="1" ht="12.75" x14ac:dyDescent="0.2">
      <c r="A18" s="3" t="s">
        <v>72</v>
      </c>
    </row>
    <row r="19" spans="1:9" s="3" customFormat="1" ht="12.75" x14ac:dyDescent="0.2">
      <c r="A19" s="3" t="s">
        <v>73</v>
      </c>
    </row>
    <row r="20" spans="1:9" ht="15" customHeight="1" x14ac:dyDescent="0.25">
      <c r="A20" s="35" t="s">
        <v>66</v>
      </c>
      <c r="B20" s="35"/>
      <c r="C20" s="35"/>
      <c r="D20" s="35"/>
      <c r="E20" s="35"/>
      <c r="F20" s="35"/>
      <c r="G20" s="35"/>
      <c r="H20" s="35"/>
      <c r="I20" s="35"/>
    </row>
  </sheetData>
  <mergeCells count="1">
    <mergeCell ref="A20:I20"/>
  </mergeCells>
  <hyperlinks>
    <hyperlink ref="A14:A15" r:id="rId1" display="Fixed penalty notices (FPNs) and other outcomes for motoring offences statistics" xr:uid="{F4BC4715-36F4-4C97-A158-AAD9AA109CAD}"/>
    <hyperlink ref="A20:I20" r:id="rId2" display="https://www.gov.uk/government/statistics/criminal-justice-system-statistics-quarterly-december-2023" xr:uid="{70E9115F-E72A-45D6-8B07-D5C01EB2A868}"/>
    <hyperlink ref="A20" r:id="rId3" xr:uid="{E3D3D218-274E-422E-BA8B-015764B363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97137-C42F-4B19-B38F-E5050C6D036C}">
  <dimension ref="A4:H56"/>
  <sheetViews>
    <sheetView workbookViewId="0">
      <selection activeCell="A4" sqref="A4:XFD4"/>
    </sheetView>
  </sheetViews>
  <sheetFormatPr defaultRowHeight="12.75" x14ac:dyDescent="0.2"/>
  <cols>
    <col min="1" max="1" width="5" style="3" customWidth="1"/>
    <col min="2" max="2" width="34" style="3" customWidth="1"/>
    <col min="3" max="3" width="9.85546875" style="3" customWidth="1"/>
    <col min="4" max="5" width="9.140625" style="3"/>
    <col min="6" max="6" width="2.140625" style="3" customWidth="1"/>
    <col min="7" max="8" width="9.140625" style="3"/>
    <col min="9" max="9" width="10.85546875" style="3" customWidth="1"/>
    <col min="10" max="16384" width="9.140625" style="3"/>
  </cols>
  <sheetData>
    <row r="4" spans="1:8" x14ac:dyDescent="0.2">
      <c r="A4" s="1" t="s">
        <v>62</v>
      </c>
      <c r="C4" s="2"/>
    </row>
    <row r="5" spans="1:8" ht="38.25" x14ac:dyDescent="0.2">
      <c r="A5" s="4" t="s">
        <v>65</v>
      </c>
      <c r="B5" s="4"/>
      <c r="C5" s="5" t="s">
        <v>0</v>
      </c>
      <c r="D5" s="6" t="s">
        <v>1</v>
      </c>
      <c r="E5" s="5" t="s">
        <v>2</v>
      </c>
      <c r="F5" s="7"/>
    </row>
    <row r="6" spans="1:8" x14ac:dyDescent="0.2">
      <c r="A6" s="4">
        <v>1</v>
      </c>
      <c r="B6" s="4" t="s">
        <v>37</v>
      </c>
      <c r="C6" s="8">
        <v>292</v>
      </c>
      <c r="D6" s="9">
        <v>122749</v>
      </c>
      <c r="E6" s="10">
        <v>420.3732876712329</v>
      </c>
      <c r="G6" s="2"/>
    </row>
    <row r="7" spans="1:8" x14ac:dyDescent="0.2">
      <c r="A7" s="4">
        <f>+A6+1</f>
        <v>2</v>
      </c>
      <c r="B7" s="4" t="s">
        <v>3</v>
      </c>
      <c r="C7" s="8">
        <v>572</v>
      </c>
      <c r="D7" s="9">
        <v>123946</v>
      </c>
      <c r="E7" s="10">
        <v>216.6888111888112</v>
      </c>
    </row>
    <row r="8" spans="1:8" x14ac:dyDescent="0.2">
      <c r="A8" s="4">
        <f t="shared" ref="A8:A45" si="0">+A7+1</f>
        <v>3</v>
      </c>
      <c r="B8" s="4" t="s">
        <v>10</v>
      </c>
      <c r="C8" s="8">
        <v>750</v>
      </c>
      <c r="D8" s="9">
        <v>145819</v>
      </c>
      <c r="E8" s="10">
        <v>194.42533333333333</v>
      </c>
    </row>
    <row r="9" spans="1:8" x14ac:dyDescent="0.2">
      <c r="A9" s="4">
        <f t="shared" si="0"/>
        <v>4</v>
      </c>
      <c r="B9" s="4" t="s">
        <v>12</v>
      </c>
      <c r="C9" s="8">
        <v>247</v>
      </c>
      <c r="D9" s="9">
        <v>44065</v>
      </c>
      <c r="E9" s="10">
        <v>178.40080971659918</v>
      </c>
    </row>
    <row r="10" spans="1:8" x14ac:dyDescent="0.2">
      <c r="A10" s="4">
        <f t="shared" si="0"/>
        <v>5</v>
      </c>
      <c r="B10" s="4" t="s">
        <v>38</v>
      </c>
      <c r="C10" s="8">
        <v>528</v>
      </c>
      <c r="D10" s="9">
        <v>89756</v>
      </c>
      <c r="E10" s="10">
        <v>169.99242424242425</v>
      </c>
    </row>
    <row r="11" spans="1:8" x14ac:dyDescent="0.2">
      <c r="A11" s="4">
        <f t="shared" si="0"/>
        <v>6</v>
      </c>
      <c r="B11" s="4" t="s">
        <v>4</v>
      </c>
      <c r="C11" s="8">
        <v>288</v>
      </c>
      <c r="D11" s="9">
        <v>43987</v>
      </c>
      <c r="E11" s="10">
        <v>152.73263888888889</v>
      </c>
      <c r="H11" s="11"/>
    </row>
    <row r="12" spans="1:8" x14ac:dyDescent="0.2">
      <c r="A12" s="4">
        <f t="shared" si="0"/>
        <v>7</v>
      </c>
      <c r="B12" s="4" t="s">
        <v>16</v>
      </c>
      <c r="C12" s="8">
        <v>799</v>
      </c>
      <c r="D12" s="9">
        <v>114711</v>
      </c>
      <c r="E12" s="10">
        <v>143.56821026282853</v>
      </c>
      <c r="H12" s="12"/>
    </row>
    <row r="13" spans="1:8" x14ac:dyDescent="0.2">
      <c r="A13" s="4">
        <f t="shared" si="0"/>
        <v>8</v>
      </c>
      <c r="B13" s="4" t="s">
        <v>29</v>
      </c>
      <c r="C13" s="8">
        <v>386</v>
      </c>
      <c r="D13" s="9">
        <v>55034</v>
      </c>
      <c r="E13" s="10">
        <v>142.57512953367876</v>
      </c>
      <c r="H13" s="12"/>
    </row>
    <row r="14" spans="1:8" x14ac:dyDescent="0.2">
      <c r="A14" s="4">
        <f t="shared" si="0"/>
        <v>9</v>
      </c>
      <c r="B14" s="4" t="s">
        <v>36</v>
      </c>
      <c r="C14" s="8">
        <v>902</v>
      </c>
      <c r="D14" s="9">
        <v>122862</v>
      </c>
      <c r="E14" s="10">
        <v>136.21064301552107</v>
      </c>
      <c r="H14" s="12"/>
    </row>
    <row r="15" spans="1:8" x14ac:dyDescent="0.2">
      <c r="A15" s="4">
        <f t="shared" si="0"/>
        <v>10</v>
      </c>
      <c r="B15" s="4" t="s">
        <v>28</v>
      </c>
      <c r="C15" s="8">
        <v>570</v>
      </c>
      <c r="D15" s="9">
        <v>72289</v>
      </c>
      <c r="E15" s="10">
        <v>126.82280701754387</v>
      </c>
    </row>
    <row r="16" spans="1:8" x14ac:dyDescent="0.2">
      <c r="A16" s="4">
        <f t="shared" si="0"/>
        <v>11</v>
      </c>
      <c r="B16" s="4" t="s">
        <v>34</v>
      </c>
      <c r="C16" s="8">
        <v>729</v>
      </c>
      <c r="D16" s="9">
        <v>91531</v>
      </c>
      <c r="E16" s="10">
        <v>125.55692729766804</v>
      </c>
    </row>
    <row r="17" spans="1:5" x14ac:dyDescent="0.2">
      <c r="A17" s="4">
        <f t="shared" si="0"/>
        <v>12</v>
      </c>
      <c r="B17" s="4" t="s">
        <v>33</v>
      </c>
      <c r="C17" s="8">
        <v>313</v>
      </c>
      <c r="D17" s="9">
        <v>38123</v>
      </c>
      <c r="E17" s="10">
        <v>121.79872204472844</v>
      </c>
    </row>
    <row r="18" spans="1:5" x14ac:dyDescent="0.2">
      <c r="A18" s="4">
        <f t="shared" si="0"/>
        <v>13</v>
      </c>
      <c r="B18" s="4" t="s">
        <v>26</v>
      </c>
      <c r="C18" s="8">
        <f>470+312</f>
        <v>782</v>
      </c>
      <c r="D18" s="9">
        <v>86514</v>
      </c>
      <c r="E18" s="10">
        <v>110.63171355498721</v>
      </c>
    </row>
    <row r="19" spans="1:5" x14ac:dyDescent="0.2">
      <c r="A19" s="4">
        <f t="shared" si="0"/>
        <v>14</v>
      </c>
      <c r="B19" s="4" t="s">
        <v>15</v>
      </c>
      <c r="C19" s="8">
        <v>383</v>
      </c>
      <c r="D19" s="9">
        <v>40454</v>
      </c>
      <c r="E19" s="10">
        <v>105.62402088772846</v>
      </c>
    </row>
    <row r="20" spans="1:5" x14ac:dyDescent="0.2">
      <c r="A20" s="4">
        <f t="shared" si="0"/>
        <v>15</v>
      </c>
      <c r="B20" s="4" t="s">
        <v>40</v>
      </c>
      <c r="C20" s="8">
        <v>1453</v>
      </c>
      <c r="D20" s="9">
        <v>153368</v>
      </c>
      <c r="E20" s="10">
        <v>105.55264969029594</v>
      </c>
    </row>
    <row r="21" spans="1:5" x14ac:dyDescent="0.2">
      <c r="A21" s="4">
        <f t="shared" si="0"/>
        <v>16</v>
      </c>
      <c r="B21" s="4" t="s">
        <v>25</v>
      </c>
      <c r="C21" s="8">
        <v>3672</v>
      </c>
      <c r="D21" s="9">
        <v>386595</v>
      </c>
      <c r="E21" s="10">
        <v>105.28186274509804</v>
      </c>
    </row>
    <row r="22" spans="1:5" x14ac:dyDescent="0.2">
      <c r="A22" s="4">
        <f t="shared" si="0"/>
        <v>17</v>
      </c>
      <c r="B22" s="4" t="s">
        <v>14</v>
      </c>
      <c r="C22" s="8">
        <v>867</v>
      </c>
      <c r="D22" s="9">
        <v>85209</v>
      </c>
      <c r="E22" s="10">
        <v>98.280276816609003</v>
      </c>
    </row>
    <row r="23" spans="1:5" x14ac:dyDescent="0.2">
      <c r="A23" s="4">
        <f t="shared" si="0"/>
        <v>18</v>
      </c>
      <c r="B23" s="4" t="s">
        <v>22</v>
      </c>
      <c r="C23" s="8">
        <v>459</v>
      </c>
      <c r="D23" s="9">
        <v>43484</v>
      </c>
      <c r="E23" s="10">
        <v>94.73638344226579</v>
      </c>
    </row>
    <row r="24" spans="1:5" x14ac:dyDescent="0.2">
      <c r="A24" s="4">
        <f t="shared" si="0"/>
        <v>19</v>
      </c>
      <c r="B24" s="4" t="s">
        <v>8</v>
      </c>
      <c r="C24" s="8">
        <v>298</v>
      </c>
      <c r="D24" s="9">
        <v>27636</v>
      </c>
      <c r="E24" s="10">
        <v>92.738255033557053</v>
      </c>
    </row>
    <row r="25" spans="1:5" x14ac:dyDescent="0.2">
      <c r="A25" s="4">
        <f t="shared" si="0"/>
        <v>20</v>
      </c>
      <c r="B25" s="4" t="s">
        <v>19</v>
      </c>
      <c r="C25" s="8">
        <v>514</v>
      </c>
      <c r="D25" s="9">
        <v>47054</v>
      </c>
      <c r="E25" s="10">
        <v>91.54474708171206</v>
      </c>
    </row>
    <row r="26" spans="1:5" x14ac:dyDescent="0.2">
      <c r="A26" s="4">
        <f t="shared" si="0"/>
        <v>21</v>
      </c>
      <c r="B26" s="4" t="s">
        <v>18</v>
      </c>
      <c r="C26" s="8">
        <v>413</v>
      </c>
      <c r="D26" s="9">
        <v>37269</v>
      </c>
      <c r="E26" s="10">
        <v>90.239709443099272</v>
      </c>
    </row>
    <row r="27" spans="1:5" x14ac:dyDescent="0.2">
      <c r="A27" s="4">
        <f t="shared" si="0"/>
        <v>22</v>
      </c>
      <c r="B27" s="4" t="s">
        <v>23</v>
      </c>
      <c r="C27" s="8">
        <v>596</v>
      </c>
      <c r="D27" s="9">
        <v>49363</v>
      </c>
      <c r="E27" s="10">
        <v>82.823825503355707</v>
      </c>
    </row>
    <row r="28" spans="1:5" x14ac:dyDescent="0.2">
      <c r="A28" s="4">
        <f t="shared" si="0"/>
        <v>23</v>
      </c>
      <c r="B28" s="4" t="s">
        <v>6</v>
      </c>
      <c r="C28" s="8">
        <v>447</v>
      </c>
      <c r="D28" s="9">
        <v>34107</v>
      </c>
      <c r="E28" s="10">
        <v>76.302013422818789</v>
      </c>
    </row>
    <row r="29" spans="1:5" x14ac:dyDescent="0.2">
      <c r="A29" s="4">
        <f t="shared" si="0"/>
        <v>24</v>
      </c>
      <c r="B29" s="4" t="s">
        <v>24</v>
      </c>
      <c r="C29" s="8">
        <v>694</v>
      </c>
      <c r="D29" s="9">
        <v>52906</v>
      </c>
      <c r="E29" s="10">
        <v>76.233429394812674</v>
      </c>
    </row>
    <row r="30" spans="1:5" x14ac:dyDescent="0.2">
      <c r="A30" s="4">
        <f t="shared" si="0"/>
        <v>25</v>
      </c>
      <c r="B30" s="4" t="s">
        <v>43</v>
      </c>
      <c r="C30" s="8">
        <v>45</v>
      </c>
      <c r="D30" s="9">
        <v>3280</v>
      </c>
      <c r="E30" s="10">
        <v>72.888888888888886</v>
      </c>
    </row>
    <row r="31" spans="1:5" x14ac:dyDescent="0.2">
      <c r="A31" s="4">
        <f t="shared" si="0"/>
        <v>26</v>
      </c>
      <c r="B31" s="4" t="s">
        <v>30</v>
      </c>
      <c r="C31" s="8">
        <v>522</v>
      </c>
      <c r="D31" s="9">
        <v>37488</v>
      </c>
      <c r="E31" s="10">
        <v>71.816091954022994</v>
      </c>
    </row>
    <row r="32" spans="1:5" x14ac:dyDescent="0.2">
      <c r="A32" s="4">
        <f t="shared" si="0"/>
        <v>27</v>
      </c>
      <c r="B32" s="4" t="s">
        <v>32</v>
      </c>
      <c r="C32" s="8">
        <v>841</v>
      </c>
      <c r="D32" s="9">
        <v>55590</v>
      </c>
      <c r="E32" s="10">
        <v>66.099881093935792</v>
      </c>
    </row>
    <row r="33" spans="1:5" x14ac:dyDescent="0.2">
      <c r="A33" s="4">
        <f t="shared" si="0"/>
        <v>28</v>
      </c>
      <c r="B33" s="4" t="s">
        <v>5</v>
      </c>
      <c r="C33" s="8">
        <v>428</v>
      </c>
      <c r="D33" s="9">
        <v>27126</v>
      </c>
      <c r="E33" s="10">
        <v>63.378504672897193</v>
      </c>
    </row>
    <row r="34" spans="1:5" x14ac:dyDescent="0.2">
      <c r="A34" s="4">
        <f t="shared" si="0"/>
        <v>29</v>
      </c>
      <c r="B34" s="4" t="s">
        <v>27</v>
      </c>
      <c r="C34" s="8">
        <v>365</v>
      </c>
      <c r="D34" s="9">
        <v>23106</v>
      </c>
      <c r="E34" s="10">
        <v>63.304109589041097</v>
      </c>
    </row>
    <row r="35" spans="1:5" x14ac:dyDescent="0.2">
      <c r="A35" s="4">
        <f t="shared" si="0"/>
        <v>30</v>
      </c>
      <c r="B35" s="4" t="s">
        <v>35</v>
      </c>
      <c r="C35" s="8">
        <v>1048</v>
      </c>
      <c r="D35" s="9">
        <v>63033</v>
      </c>
      <c r="E35" s="10">
        <v>60.145992366412216</v>
      </c>
    </row>
    <row r="36" spans="1:5" x14ac:dyDescent="0.2">
      <c r="A36" s="4">
        <f t="shared" si="0"/>
        <v>31</v>
      </c>
      <c r="B36" s="4" t="s">
        <v>21</v>
      </c>
      <c r="C36" s="8">
        <v>1011</v>
      </c>
      <c r="D36" s="9">
        <v>54755</v>
      </c>
      <c r="E36" s="10">
        <v>54.159248269040553</v>
      </c>
    </row>
    <row r="37" spans="1:5" x14ac:dyDescent="0.2">
      <c r="A37" s="4">
        <f t="shared" si="0"/>
        <v>32</v>
      </c>
      <c r="B37" s="4" t="s">
        <v>11</v>
      </c>
      <c r="C37" s="8">
        <v>413</v>
      </c>
      <c r="D37" s="9">
        <v>20722</v>
      </c>
      <c r="E37" s="10">
        <v>50.174334140435832</v>
      </c>
    </row>
    <row r="38" spans="1:5" x14ac:dyDescent="0.2">
      <c r="A38" s="4">
        <f t="shared" si="0"/>
        <v>33</v>
      </c>
      <c r="B38" s="4" t="s">
        <v>31</v>
      </c>
      <c r="C38" s="8">
        <v>580</v>
      </c>
      <c r="D38" s="9">
        <v>27244</v>
      </c>
      <c r="E38" s="10">
        <v>46.972413793103449</v>
      </c>
    </row>
    <row r="39" spans="1:5" x14ac:dyDescent="0.2">
      <c r="A39" s="4">
        <f t="shared" si="0"/>
        <v>34</v>
      </c>
      <c r="B39" s="4" t="s">
        <v>7</v>
      </c>
      <c r="C39" s="8">
        <v>211</v>
      </c>
      <c r="D39" s="9">
        <v>9725</v>
      </c>
      <c r="E39" s="10">
        <v>46.090047393364927</v>
      </c>
    </row>
    <row r="40" spans="1:5" x14ac:dyDescent="0.2">
      <c r="A40" s="4">
        <f t="shared" si="0"/>
        <v>35</v>
      </c>
      <c r="B40" s="4" t="s">
        <v>39</v>
      </c>
      <c r="C40" s="8">
        <v>1087</v>
      </c>
      <c r="D40" s="9">
        <v>47165</v>
      </c>
      <c r="E40" s="10">
        <v>43.390064397424105</v>
      </c>
    </row>
    <row r="41" spans="1:5" x14ac:dyDescent="0.2">
      <c r="A41" s="4">
        <f t="shared" si="0"/>
        <v>36</v>
      </c>
      <c r="B41" s="4" t="s">
        <v>17</v>
      </c>
      <c r="C41" s="8">
        <v>1199</v>
      </c>
      <c r="D41" s="9">
        <v>49526</v>
      </c>
      <c r="E41" s="10">
        <v>41.306088407005838</v>
      </c>
    </row>
    <row r="42" spans="1:5" x14ac:dyDescent="0.2">
      <c r="A42" s="4">
        <f t="shared" si="0"/>
        <v>37</v>
      </c>
      <c r="B42" s="4" t="s">
        <v>13</v>
      </c>
      <c r="C42" s="8">
        <f>492+249+274</f>
        <v>1015</v>
      </c>
      <c r="D42" s="9">
        <v>39241</v>
      </c>
      <c r="E42" s="10">
        <v>38.661083743842362</v>
      </c>
    </row>
    <row r="43" spans="1:5" x14ac:dyDescent="0.2">
      <c r="A43" s="4">
        <f t="shared" si="0"/>
        <v>38</v>
      </c>
      <c r="B43" s="4" t="s">
        <v>20</v>
      </c>
      <c r="C43" s="8">
        <v>917</v>
      </c>
      <c r="D43" s="9">
        <v>26967</v>
      </c>
      <c r="E43" s="10">
        <v>29.407851690294439</v>
      </c>
    </row>
    <row r="44" spans="1:5" x14ac:dyDescent="0.2">
      <c r="A44" s="4">
        <f t="shared" si="0"/>
        <v>39</v>
      </c>
      <c r="B44" s="4" t="s">
        <v>9</v>
      </c>
      <c r="C44" s="8">
        <v>635</v>
      </c>
      <c r="D44" s="9">
        <v>16179</v>
      </c>
      <c r="E44" s="10">
        <v>25.478740157480313</v>
      </c>
    </row>
    <row r="45" spans="1:5" s="1" customFormat="1" x14ac:dyDescent="0.2">
      <c r="A45" s="4">
        <f t="shared" si="0"/>
        <v>40</v>
      </c>
      <c r="B45" s="4" t="s">
        <v>41</v>
      </c>
      <c r="C45" s="8">
        <v>355</v>
      </c>
      <c r="D45" s="9">
        <v>8937</v>
      </c>
      <c r="E45" s="10">
        <v>25.174647887323943</v>
      </c>
    </row>
    <row r="46" spans="1:5" x14ac:dyDescent="0.2">
      <c r="A46" s="4"/>
      <c r="B46" s="4" t="s">
        <v>42</v>
      </c>
      <c r="C46" s="13">
        <v>27626</v>
      </c>
      <c r="D46" s="14">
        <v>2618915</v>
      </c>
      <c r="E46" s="15">
        <v>94.798921306016069</v>
      </c>
    </row>
    <row r="47" spans="1:5" ht="6" customHeight="1" x14ac:dyDescent="0.2">
      <c r="C47" s="30"/>
      <c r="D47" s="31"/>
      <c r="E47" s="32"/>
    </row>
    <row r="48" spans="1:5" x14ac:dyDescent="0.2">
      <c r="B48" s="3" t="s">
        <v>44</v>
      </c>
      <c r="D48" s="16"/>
    </row>
    <row r="49" spans="2:4" x14ac:dyDescent="0.2">
      <c r="B49" s="17" t="s">
        <v>45</v>
      </c>
      <c r="D49" s="16"/>
    </row>
    <row r="50" spans="2:4" x14ac:dyDescent="0.2">
      <c r="B50" s="3" t="s">
        <v>46</v>
      </c>
      <c r="D50" s="16"/>
    </row>
    <row r="51" spans="2:4" ht="26.25" customHeight="1" x14ac:dyDescent="0.2">
      <c r="B51" s="39" t="s">
        <v>47</v>
      </c>
      <c r="C51" s="39"/>
      <c r="D51" s="16"/>
    </row>
    <row r="52" spans="2:4" x14ac:dyDescent="0.2">
      <c r="D52" s="16"/>
    </row>
    <row r="54" spans="2:4" x14ac:dyDescent="0.2">
      <c r="D54" s="16"/>
    </row>
    <row r="55" spans="2:4" x14ac:dyDescent="0.2">
      <c r="D55" s="16"/>
    </row>
    <row r="56" spans="2:4" x14ac:dyDescent="0.2">
      <c r="D56" s="16"/>
    </row>
  </sheetData>
  <sortState xmlns:xlrd2="http://schemas.microsoft.com/office/spreadsheetml/2017/richdata2" ref="B6:E44">
    <sortCondition descending="1" ref="E6:E44"/>
  </sortState>
  <mergeCells count="1">
    <mergeCell ref="B51:C51"/>
  </mergeCells>
  <hyperlinks>
    <hyperlink ref="B51" r:id="rId1" display="https://www.gov.uk/government/statistics/announcements/reported-road-casualties-great-britain-annual-report-2023" xr:uid="{BD27E7A0-3B30-4E26-A6CD-3C6C8DC0DE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B054C-7A49-4668-BE4B-228A47A0BEB5}">
  <dimension ref="A4:H56"/>
  <sheetViews>
    <sheetView zoomScale="90" zoomScaleNormal="90" workbookViewId="0">
      <selection activeCell="A4" sqref="A4:XFD4"/>
    </sheetView>
  </sheetViews>
  <sheetFormatPr defaultRowHeight="15" x14ac:dyDescent="0.25"/>
  <cols>
    <col min="1" max="1" width="5.5703125" style="3" customWidth="1"/>
    <col min="2" max="2" width="34" style="3" customWidth="1"/>
    <col min="3" max="3" width="9.85546875" style="3" customWidth="1"/>
    <col min="4" max="4" width="9.140625" style="3"/>
    <col min="5" max="5" width="9.140625" style="18"/>
    <col min="6" max="6" width="1.85546875" style="3" customWidth="1"/>
    <col min="7" max="8" width="9.140625" style="3"/>
    <col min="9" max="9" width="10.85546875" style="3" customWidth="1"/>
    <col min="10" max="16384" width="9.140625" style="3"/>
  </cols>
  <sheetData>
    <row r="4" spans="1:8" x14ac:dyDescent="0.25">
      <c r="A4" s="1" t="s">
        <v>63</v>
      </c>
      <c r="C4" s="2"/>
    </row>
    <row r="5" spans="1:8" ht="45" x14ac:dyDescent="0.25">
      <c r="A5" s="4" t="s">
        <v>65</v>
      </c>
      <c r="B5" s="4"/>
      <c r="C5" s="19" t="s">
        <v>0</v>
      </c>
      <c r="D5" s="4" t="s">
        <v>1</v>
      </c>
      <c r="E5" s="20" t="s">
        <v>48</v>
      </c>
      <c r="F5" s="7"/>
    </row>
    <row r="6" spans="1:8" x14ac:dyDescent="0.25">
      <c r="A6" s="4">
        <v>1</v>
      </c>
      <c r="B6" s="4" t="s">
        <v>14</v>
      </c>
      <c r="C6" s="8">
        <v>867</v>
      </c>
      <c r="D6" s="9">
        <v>3751</v>
      </c>
      <c r="E6" s="21">
        <f>+[1]combined!D17/[1]KSI!B17</f>
        <v>4.3264129181084199</v>
      </c>
      <c r="G6" s="2"/>
    </row>
    <row r="7" spans="1:8" x14ac:dyDescent="0.25">
      <c r="A7" s="4">
        <f>+A6+1</f>
        <v>2</v>
      </c>
      <c r="B7" s="4" t="s">
        <v>30</v>
      </c>
      <c r="C7" s="8">
        <v>522</v>
      </c>
      <c r="D7" s="9">
        <v>2040</v>
      </c>
      <c r="E7" s="21">
        <f>+[1]combined!D33/[1]KSI!B33</f>
        <v>3.9080459770114944</v>
      </c>
    </row>
    <row r="8" spans="1:8" x14ac:dyDescent="0.25">
      <c r="A8" s="4">
        <f t="shared" ref="A8:A45" si="0">+A7+1</f>
        <v>3</v>
      </c>
      <c r="B8" s="4" t="s">
        <v>43</v>
      </c>
      <c r="C8" s="8">
        <v>45</v>
      </c>
      <c r="D8" s="9">
        <v>162</v>
      </c>
      <c r="E8" s="21">
        <f>+[1]combined!D46/[1]KSI!B46</f>
        <v>3.6</v>
      </c>
    </row>
    <row r="9" spans="1:8" x14ac:dyDescent="0.25">
      <c r="A9" s="4">
        <f t="shared" si="0"/>
        <v>4</v>
      </c>
      <c r="B9" s="4" t="s">
        <v>40</v>
      </c>
      <c r="C9" s="8">
        <v>1453</v>
      </c>
      <c r="D9" s="9">
        <v>5148</v>
      </c>
      <c r="E9" s="21">
        <f>+[1]combined!D43/[1]KSI!B43</f>
        <v>3.5430144528561596</v>
      </c>
    </row>
    <row r="10" spans="1:8" x14ac:dyDescent="0.25">
      <c r="A10" s="4">
        <f t="shared" si="0"/>
        <v>5</v>
      </c>
      <c r="B10" s="4" t="s">
        <v>6</v>
      </c>
      <c r="C10" s="8">
        <v>447</v>
      </c>
      <c r="D10" s="9">
        <v>1562</v>
      </c>
      <c r="E10" s="21">
        <f>+[1]combined!D9/[1]KSI!B9</f>
        <v>3.494407158836689</v>
      </c>
    </row>
    <row r="11" spans="1:8" x14ac:dyDescent="0.25">
      <c r="A11" s="4">
        <f t="shared" si="0"/>
        <v>6</v>
      </c>
      <c r="B11" s="4" t="s">
        <v>16</v>
      </c>
      <c r="C11" s="8">
        <v>799</v>
      </c>
      <c r="D11" s="9">
        <v>2682</v>
      </c>
      <c r="E11" s="21">
        <f>+[1]combined!D19/[1]KSI!B19</f>
        <v>3.3566958698372966</v>
      </c>
    </row>
    <row r="12" spans="1:8" x14ac:dyDescent="0.25">
      <c r="A12" s="4">
        <f t="shared" si="0"/>
        <v>7</v>
      </c>
      <c r="B12" s="4" t="s">
        <v>26</v>
      </c>
      <c r="C12" s="8">
        <f>470+312</f>
        <v>782</v>
      </c>
      <c r="D12" s="9">
        <v>2232</v>
      </c>
      <c r="E12" s="21">
        <f>+[1]combined!D29/[1]KSI!B29</f>
        <v>2.8542199488491047</v>
      </c>
      <c r="H12" s="11"/>
    </row>
    <row r="13" spans="1:8" x14ac:dyDescent="0.25">
      <c r="A13" s="4">
        <f t="shared" si="0"/>
        <v>8</v>
      </c>
      <c r="B13" s="4" t="s">
        <v>10</v>
      </c>
      <c r="C13" s="8">
        <v>750</v>
      </c>
      <c r="D13" s="9">
        <v>1933</v>
      </c>
      <c r="E13" s="21">
        <f>+[1]combined!D13/[1]KSI!B13</f>
        <v>2.5773333333333333</v>
      </c>
      <c r="H13" s="12"/>
    </row>
    <row r="14" spans="1:8" x14ac:dyDescent="0.25">
      <c r="A14" s="4">
        <f t="shared" si="0"/>
        <v>9</v>
      </c>
      <c r="B14" s="4" t="s">
        <v>29</v>
      </c>
      <c r="C14" s="8">
        <v>386</v>
      </c>
      <c r="D14" s="9">
        <v>969</v>
      </c>
      <c r="E14" s="21">
        <f>+[1]combined!D32/[1]KSI!B32</f>
        <v>2.5103626943005182</v>
      </c>
      <c r="H14" s="12"/>
    </row>
    <row r="15" spans="1:8" x14ac:dyDescent="0.25">
      <c r="A15" s="4">
        <f t="shared" si="0"/>
        <v>10</v>
      </c>
      <c r="B15" s="4" t="s">
        <v>33</v>
      </c>
      <c r="C15" s="8">
        <v>313</v>
      </c>
      <c r="D15" s="9">
        <v>751</v>
      </c>
      <c r="E15" s="21">
        <f>+[1]combined!D36/[1]KSI!B36</f>
        <v>2.3993610223642174</v>
      </c>
      <c r="H15" s="12"/>
    </row>
    <row r="16" spans="1:8" x14ac:dyDescent="0.25">
      <c r="A16" s="4">
        <f t="shared" si="0"/>
        <v>11</v>
      </c>
      <c r="B16" s="4" t="s">
        <v>37</v>
      </c>
      <c r="C16" s="8">
        <v>292</v>
      </c>
      <c r="D16" s="9">
        <v>677</v>
      </c>
      <c r="E16" s="21">
        <f>+[1]combined!D40/[1]KSI!B40</f>
        <v>2.3184931506849313</v>
      </c>
    </row>
    <row r="17" spans="1:5" x14ac:dyDescent="0.25">
      <c r="A17" s="4">
        <f t="shared" si="0"/>
        <v>12</v>
      </c>
      <c r="B17" s="4" t="s">
        <v>36</v>
      </c>
      <c r="C17" s="8">
        <v>902</v>
      </c>
      <c r="D17" s="9">
        <v>1914</v>
      </c>
      <c r="E17" s="21">
        <f>+[1]combined!D39/[1]KSI!B39</f>
        <v>2.1219512195121952</v>
      </c>
    </row>
    <row r="18" spans="1:5" x14ac:dyDescent="0.25">
      <c r="A18" s="4">
        <f t="shared" si="0"/>
        <v>13</v>
      </c>
      <c r="B18" s="4" t="s">
        <v>25</v>
      </c>
      <c r="C18" s="8">
        <v>3672</v>
      </c>
      <c r="D18" s="9">
        <v>7533</v>
      </c>
      <c r="E18" s="21">
        <f>+[1]combined!D28/[1]KSI!B28</f>
        <v>2.0514705882352939</v>
      </c>
    </row>
    <row r="19" spans="1:5" x14ac:dyDescent="0.25">
      <c r="A19" s="4">
        <f t="shared" si="0"/>
        <v>14</v>
      </c>
      <c r="B19" s="4" t="s">
        <v>19</v>
      </c>
      <c r="C19" s="8">
        <v>514</v>
      </c>
      <c r="D19" s="9">
        <v>1035</v>
      </c>
      <c r="E19" s="21">
        <f>+[1]combined!D22/[1]KSI!B22</f>
        <v>2.0136186770428015</v>
      </c>
    </row>
    <row r="20" spans="1:5" x14ac:dyDescent="0.25">
      <c r="A20" s="4">
        <f t="shared" si="0"/>
        <v>15</v>
      </c>
      <c r="B20" s="4" t="s">
        <v>38</v>
      </c>
      <c r="C20" s="8">
        <v>528</v>
      </c>
      <c r="D20" s="9">
        <v>1014</v>
      </c>
      <c r="E20" s="21">
        <f>+[1]combined!D41/[1]KSI!B41</f>
        <v>1.9204545454545454</v>
      </c>
    </row>
    <row r="21" spans="1:5" x14ac:dyDescent="0.25">
      <c r="A21" s="4">
        <f t="shared" si="0"/>
        <v>16</v>
      </c>
      <c r="B21" s="4" t="s">
        <v>3</v>
      </c>
      <c r="C21" s="8">
        <v>572</v>
      </c>
      <c r="D21" s="9">
        <v>1025</v>
      </c>
      <c r="E21" s="21">
        <f>+[1]combined!D6/[1]KSI!B6</f>
        <v>1.7919580419580419</v>
      </c>
    </row>
    <row r="22" spans="1:5" x14ac:dyDescent="0.25">
      <c r="A22" s="4">
        <f t="shared" si="0"/>
        <v>17</v>
      </c>
      <c r="B22" s="4" t="s">
        <v>18</v>
      </c>
      <c r="C22" s="8">
        <v>413</v>
      </c>
      <c r="D22" s="9">
        <v>683</v>
      </c>
      <c r="E22" s="21">
        <f>+[1]combined!D21/[1]KSI!B21</f>
        <v>1.6537530266343825</v>
      </c>
    </row>
    <row r="23" spans="1:5" x14ac:dyDescent="0.25">
      <c r="A23" s="4">
        <f t="shared" si="0"/>
        <v>18</v>
      </c>
      <c r="B23" s="4" t="s">
        <v>32</v>
      </c>
      <c r="C23" s="8">
        <v>841</v>
      </c>
      <c r="D23" s="9">
        <v>1252</v>
      </c>
      <c r="E23" s="21">
        <f>+[1]combined!D35/[1]KSI!B35</f>
        <v>1.488703923900119</v>
      </c>
    </row>
    <row r="24" spans="1:5" x14ac:dyDescent="0.25">
      <c r="A24" s="4">
        <f t="shared" si="0"/>
        <v>19</v>
      </c>
      <c r="B24" s="4" t="s">
        <v>21</v>
      </c>
      <c r="C24" s="8">
        <v>1011</v>
      </c>
      <c r="D24" s="9">
        <v>1497</v>
      </c>
      <c r="E24" s="21">
        <f>+[1]combined!D24/[1]KSI!B24</f>
        <v>1.4807121661721068</v>
      </c>
    </row>
    <row r="25" spans="1:5" x14ac:dyDescent="0.25">
      <c r="A25" s="4">
        <f t="shared" si="0"/>
        <v>20</v>
      </c>
      <c r="B25" s="4" t="s">
        <v>24</v>
      </c>
      <c r="C25" s="8">
        <v>694</v>
      </c>
      <c r="D25" s="9">
        <v>1024</v>
      </c>
      <c r="E25" s="21">
        <f>+[1]combined!D27/[1]KSI!B27</f>
        <v>1.4755043227665705</v>
      </c>
    </row>
    <row r="26" spans="1:5" x14ac:dyDescent="0.25">
      <c r="A26" s="4">
        <f t="shared" si="0"/>
        <v>21</v>
      </c>
      <c r="B26" s="4" t="s">
        <v>12</v>
      </c>
      <c r="C26" s="8">
        <v>247</v>
      </c>
      <c r="D26" s="9">
        <v>364</v>
      </c>
      <c r="E26" s="21">
        <f>+[1]combined!D15/[1]KSI!B15</f>
        <v>1.4736842105263157</v>
      </c>
    </row>
    <row r="27" spans="1:5" x14ac:dyDescent="0.25">
      <c r="A27" s="4">
        <f t="shared" si="0"/>
        <v>22</v>
      </c>
      <c r="B27" s="4" t="s">
        <v>8</v>
      </c>
      <c r="C27" s="8">
        <v>298</v>
      </c>
      <c r="D27" s="9">
        <v>433</v>
      </c>
      <c r="E27" s="21">
        <f>+[1]combined!D11/[1]KSI!B11</f>
        <v>1.4530201342281879</v>
      </c>
    </row>
    <row r="28" spans="1:5" x14ac:dyDescent="0.25">
      <c r="A28" s="4">
        <f t="shared" si="0"/>
        <v>23</v>
      </c>
      <c r="B28" s="4" t="s">
        <v>41</v>
      </c>
      <c r="C28" s="8">
        <v>355</v>
      </c>
      <c r="D28" s="9">
        <v>493</v>
      </c>
      <c r="E28" s="21">
        <f>+[1]combined!D44/[1]KSI!B44</f>
        <v>1.3887323943661971</v>
      </c>
    </row>
    <row r="29" spans="1:5" x14ac:dyDescent="0.25">
      <c r="A29" s="4">
        <f t="shared" si="0"/>
        <v>24</v>
      </c>
      <c r="B29" s="4" t="s">
        <v>17</v>
      </c>
      <c r="C29" s="8">
        <v>1199</v>
      </c>
      <c r="D29" s="9">
        <v>1381</v>
      </c>
      <c r="E29" s="21">
        <f>+[1]combined!D20/[1]KSI!B20</f>
        <v>1.151793160967473</v>
      </c>
    </row>
    <row r="30" spans="1:5" x14ac:dyDescent="0.25">
      <c r="A30" s="4">
        <f t="shared" si="0"/>
        <v>25</v>
      </c>
      <c r="B30" s="4" t="s">
        <v>39</v>
      </c>
      <c r="C30" s="8">
        <v>1087</v>
      </c>
      <c r="D30" s="9">
        <v>1224</v>
      </c>
      <c r="E30" s="21">
        <f>+[1]combined!D42/[1]KSI!B42</f>
        <v>1.126034958601656</v>
      </c>
    </row>
    <row r="31" spans="1:5" x14ac:dyDescent="0.25">
      <c r="A31" s="4">
        <f t="shared" si="0"/>
        <v>26</v>
      </c>
      <c r="B31" s="4" t="s">
        <v>34</v>
      </c>
      <c r="C31" s="8">
        <v>729</v>
      </c>
      <c r="D31" s="9">
        <v>794</v>
      </c>
      <c r="E31" s="21">
        <f>+[1]combined!D37/[1]KSI!B37</f>
        <v>1.0891632373113855</v>
      </c>
    </row>
    <row r="32" spans="1:5" x14ac:dyDescent="0.25">
      <c r="A32" s="4">
        <f t="shared" si="0"/>
        <v>27</v>
      </c>
      <c r="B32" s="4" t="s">
        <v>27</v>
      </c>
      <c r="C32" s="8">
        <v>365</v>
      </c>
      <c r="D32" s="9">
        <v>394</v>
      </c>
      <c r="E32" s="21">
        <f>+[1]combined!D30/[1]KSI!B30</f>
        <v>1.0794520547945206</v>
      </c>
    </row>
    <row r="33" spans="1:5" x14ac:dyDescent="0.25">
      <c r="A33" s="4">
        <f t="shared" si="0"/>
        <v>28</v>
      </c>
      <c r="B33" s="4" t="s">
        <v>28</v>
      </c>
      <c r="C33" s="8">
        <v>570</v>
      </c>
      <c r="D33" s="9">
        <v>613</v>
      </c>
      <c r="E33" s="21">
        <f>+[1]combined!D31/[1]KSI!B31</f>
        <v>1.0754385964912281</v>
      </c>
    </row>
    <row r="34" spans="1:5" x14ac:dyDescent="0.25">
      <c r="A34" s="4">
        <f t="shared" si="0"/>
        <v>29</v>
      </c>
      <c r="B34" s="4" t="s">
        <v>7</v>
      </c>
      <c r="C34" s="8">
        <v>211</v>
      </c>
      <c r="D34" s="9">
        <v>226</v>
      </c>
      <c r="E34" s="21">
        <f>+[1]combined!D10/[1]KSI!B10</f>
        <v>1.0710900473933649</v>
      </c>
    </row>
    <row r="35" spans="1:5" x14ac:dyDescent="0.25">
      <c r="A35" s="4">
        <f t="shared" si="0"/>
        <v>30</v>
      </c>
      <c r="B35" s="4" t="s">
        <v>11</v>
      </c>
      <c r="C35" s="8">
        <v>413</v>
      </c>
      <c r="D35" s="9">
        <v>432</v>
      </c>
      <c r="E35" s="21">
        <f>+[1]combined!D14/[1]KSI!B14</f>
        <v>1.0460048426150121</v>
      </c>
    </row>
    <row r="36" spans="1:5" x14ac:dyDescent="0.25">
      <c r="A36" s="4">
        <f t="shared" si="0"/>
        <v>31</v>
      </c>
      <c r="B36" s="4" t="s">
        <v>5</v>
      </c>
      <c r="C36" s="8">
        <v>428</v>
      </c>
      <c r="D36" s="9">
        <v>446</v>
      </c>
      <c r="E36" s="21">
        <f>+[1]combined!D8/[1]KSI!B8</f>
        <v>1.0420560747663552</v>
      </c>
    </row>
    <row r="37" spans="1:5" x14ac:dyDescent="0.25">
      <c r="A37" s="4">
        <f t="shared" si="0"/>
        <v>32</v>
      </c>
      <c r="B37" s="4" t="s">
        <v>4</v>
      </c>
      <c r="C37" s="8">
        <v>288</v>
      </c>
      <c r="D37" s="9">
        <v>275</v>
      </c>
      <c r="E37" s="21">
        <f>+[1]combined!D7/[1]KSI!B7</f>
        <v>0.95486111111111116</v>
      </c>
    </row>
    <row r="38" spans="1:5" x14ac:dyDescent="0.25">
      <c r="A38" s="4">
        <f t="shared" si="0"/>
        <v>33</v>
      </c>
      <c r="B38" s="4" t="s">
        <v>23</v>
      </c>
      <c r="C38" s="8">
        <v>596</v>
      </c>
      <c r="D38" s="9">
        <v>561</v>
      </c>
      <c r="E38" s="21">
        <f>+[1]combined!D26/[1]KSI!B26</f>
        <v>0.9412751677852349</v>
      </c>
    </row>
    <row r="39" spans="1:5" x14ac:dyDescent="0.25">
      <c r="A39" s="4">
        <f t="shared" si="0"/>
        <v>34</v>
      </c>
      <c r="B39" s="4" t="s">
        <v>20</v>
      </c>
      <c r="C39" s="8">
        <v>917</v>
      </c>
      <c r="D39" s="9">
        <v>827</v>
      </c>
      <c r="E39" s="21">
        <f>+[1]combined!D23/[1]KSI!B23</f>
        <v>0.90185387131952022</v>
      </c>
    </row>
    <row r="40" spans="1:5" x14ac:dyDescent="0.25">
      <c r="A40" s="4">
        <f t="shared" si="0"/>
        <v>35</v>
      </c>
      <c r="B40" s="4" t="s">
        <v>35</v>
      </c>
      <c r="C40" s="8">
        <v>1048</v>
      </c>
      <c r="D40" s="9">
        <v>924</v>
      </c>
      <c r="E40" s="21">
        <f>+[1]combined!D38/[1]KSI!B38</f>
        <v>0.88167938931297707</v>
      </c>
    </row>
    <row r="41" spans="1:5" x14ac:dyDescent="0.25">
      <c r="A41" s="4">
        <f t="shared" si="0"/>
        <v>36</v>
      </c>
      <c r="B41" s="4" t="s">
        <v>9</v>
      </c>
      <c r="C41" s="8">
        <v>635</v>
      </c>
      <c r="D41" s="9">
        <v>551</v>
      </c>
      <c r="E41" s="21">
        <f>+[1]combined!D12/[1]KSI!B12</f>
        <v>0.86771653543307081</v>
      </c>
    </row>
    <row r="42" spans="1:5" x14ac:dyDescent="0.25">
      <c r="A42" s="4">
        <f t="shared" si="0"/>
        <v>37</v>
      </c>
      <c r="B42" s="4" t="s">
        <v>31</v>
      </c>
      <c r="C42" s="8">
        <v>580</v>
      </c>
      <c r="D42" s="9">
        <v>484</v>
      </c>
      <c r="E42" s="21">
        <f>+[1]combined!D34/[1]KSI!B34</f>
        <v>0.83448275862068966</v>
      </c>
    </row>
    <row r="43" spans="1:5" x14ac:dyDescent="0.25">
      <c r="A43" s="4">
        <f t="shared" si="0"/>
        <v>38</v>
      </c>
      <c r="B43" s="4" t="s">
        <v>13</v>
      </c>
      <c r="C43" s="8">
        <f>492+249+274</f>
        <v>1015</v>
      </c>
      <c r="D43" s="9">
        <v>826</v>
      </c>
      <c r="E43" s="21">
        <f>+[1]combined!D16/[1]KSI!B16</f>
        <v>0.81379310344827582</v>
      </c>
    </row>
    <row r="44" spans="1:5" x14ac:dyDescent="0.25">
      <c r="A44" s="4">
        <f t="shared" si="0"/>
        <v>39</v>
      </c>
      <c r="B44" s="4" t="s">
        <v>22</v>
      </c>
      <c r="C44" s="8">
        <v>459</v>
      </c>
      <c r="D44" s="9">
        <v>358</v>
      </c>
      <c r="E44" s="21">
        <f>+[1]combined!D25/[1]KSI!B25</f>
        <v>0.77995642701525059</v>
      </c>
    </row>
    <row r="45" spans="1:5" x14ac:dyDescent="0.25">
      <c r="A45" s="4">
        <f t="shared" si="0"/>
        <v>40</v>
      </c>
      <c r="B45" s="4" t="s">
        <v>15</v>
      </c>
      <c r="C45" s="8">
        <v>383</v>
      </c>
      <c r="D45" s="9">
        <v>276</v>
      </c>
      <c r="E45" s="21">
        <f>+[1]combined!D18/[1]KSI!B18</f>
        <v>0.72062663185378595</v>
      </c>
    </row>
    <row r="46" spans="1:5" s="1" customFormat="1" x14ac:dyDescent="0.25">
      <c r="A46" s="29"/>
      <c r="B46" s="4" t="s">
        <v>42</v>
      </c>
      <c r="C46" s="13">
        <v>27626</v>
      </c>
      <c r="D46" s="14">
        <v>50768</v>
      </c>
      <c r="E46" s="21">
        <f>+[1]combined!D45/[1]KSI!B45</f>
        <v>1.8376891334250345</v>
      </c>
    </row>
    <row r="47" spans="1:5" s="1" customFormat="1" ht="6" customHeight="1" x14ac:dyDescent="0.25">
      <c r="B47" s="3"/>
      <c r="C47" s="30"/>
      <c r="D47" s="31"/>
      <c r="E47" s="33"/>
    </row>
    <row r="48" spans="1:5" x14ac:dyDescent="0.25">
      <c r="B48" s="3" t="s">
        <v>44</v>
      </c>
      <c r="D48" s="16"/>
    </row>
    <row r="49" spans="2:4" x14ac:dyDescent="0.25">
      <c r="B49" s="17" t="s">
        <v>45</v>
      </c>
      <c r="D49" s="16"/>
    </row>
    <row r="50" spans="2:4" x14ac:dyDescent="0.25">
      <c r="B50" s="3" t="s">
        <v>46</v>
      </c>
      <c r="D50" s="16"/>
    </row>
    <row r="51" spans="2:4" ht="26.25" customHeight="1" x14ac:dyDescent="0.25">
      <c r="B51" s="39" t="s">
        <v>47</v>
      </c>
      <c r="C51" s="39"/>
      <c r="D51" s="16"/>
    </row>
    <row r="52" spans="2:4" x14ac:dyDescent="0.25">
      <c r="D52" s="16"/>
    </row>
    <row r="54" spans="2:4" x14ac:dyDescent="0.25">
      <c r="D54" s="16"/>
    </row>
    <row r="55" spans="2:4" x14ac:dyDescent="0.25">
      <c r="D55" s="16"/>
    </row>
    <row r="56" spans="2:4" x14ac:dyDescent="0.25">
      <c r="D56" s="16"/>
    </row>
  </sheetData>
  <sortState xmlns:xlrd2="http://schemas.microsoft.com/office/spreadsheetml/2017/richdata2" ref="B6:E45">
    <sortCondition descending="1" ref="E6:E45"/>
  </sortState>
  <mergeCells count="1">
    <mergeCell ref="B51:C51"/>
  </mergeCells>
  <hyperlinks>
    <hyperlink ref="B51" r:id="rId1" display="https://www.gov.uk/government/statistics/announcements/reported-road-casualties-great-britain-annual-report-2023" xr:uid="{A12F53A3-4C51-46DA-9038-1A9D8B8C2DB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BBB5F-2122-4A71-A2B3-EAB7CFCB2CC6}">
  <dimension ref="A4:H56"/>
  <sheetViews>
    <sheetView workbookViewId="0">
      <selection activeCell="A4" sqref="A4:XFD4"/>
    </sheetView>
  </sheetViews>
  <sheetFormatPr defaultRowHeight="15" x14ac:dyDescent="0.25"/>
  <cols>
    <col min="1" max="1" width="5.28515625" style="3" customWidth="1"/>
    <col min="2" max="2" width="34" style="3" customWidth="1"/>
    <col min="3" max="3" width="9.85546875" style="3" customWidth="1"/>
    <col min="4" max="4" width="9.140625" style="18"/>
    <col min="5" max="5" width="16.28515625" style="18" customWidth="1"/>
    <col min="6" max="6" width="1.7109375" style="3" customWidth="1"/>
    <col min="7" max="8" width="9.140625" style="3"/>
    <col min="9" max="9" width="10.85546875" style="3" customWidth="1"/>
    <col min="10" max="16384" width="9.140625" style="3"/>
  </cols>
  <sheetData>
    <row r="4" spans="1:8" x14ac:dyDescent="0.25">
      <c r="A4" s="1" t="s">
        <v>64</v>
      </c>
      <c r="C4" s="2"/>
    </row>
    <row r="5" spans="1:8" ht="36.75" customHeight="1" x14ac:dyDescent="0.25">
      <c r="A5" s="4" t="s">
        <v>65</v>
      </c>
      <c r="B5" s="4"/>
      <c r="C5" s="19" t="s">
        <v>0</v>
      </c>
      <c r="D5" s="22" t="s">
        <v>1</v>
      </c>
      <c r="E5" s="20" t="s">
        <v>49</v>
      </c>
      <c r="F5" s="7"/>
    </row>
    <row r="6" spans="1:8" x14ac:dyDescent="0.25">
      <c r="A6" s="4">
        <v>1</v>
      </c>
      <c r="B6" s="4" t="s">
        <v>43</v>
      </c>
      <c r="C6" s="8">
        <v>45</v>
      </c>
      <c r="D6" s="23">
        <v>314</v>
      </c>
      <c r="E6" s="21">
        <v>6.9777777777777779</v>
      </c>
    </row>
    <row r="7" spans="1:8" x14ac:dyDescent="0.25">
      <c r="A7" s="4">
        <f>+A6+1</f>
        <v>2</v>
      </c>
      <c r="B7" s="4" t="s">
        <v>16</v>
      </c>
      <c r="C7" s="8">
        <v>799</v>
      </c>
      <c r="D7" s="23">
        <v>3167</v>
      </c>
      <c r="E7" s="21">
        <v>3.9637046307884858</v>
      </c>
      <c r="G7" s="2"/>
    </row>
    <row r="8" spans="1:8" x14ac:dyDescent="0.25">
      <c r="A8" s="4">
        <f t="shared" ref="A8:A45" si="0">+A7+1</f>
        <v>3</v>
      </c>
      <c r="B8" s="4" t="s">
        <v>33</v>
      </c>
      <c r="C8" s="8">
        <v>313</v>
      </c>
      <c r="D8" s="23">
        <v>1049</v>
      </c>
      <c r="E8" s="21">
        <v>3.3514376996805111</v>
      </c>
    </row>
    <row r="9" spans="1:8" x14ac:dyDescent="0.25">
      <c r="A9" s="4">
        <f t="shared" si="0"/>
        <v>4</v>
      </c>
      <c r="B9" s="4" t="s">
        <v>6</v>
      </c>
      <c r="C9" s="8">
        <v>447</v>
      </c>
      <c r="D9" s="23">
        <v>1434</v>
      </c>
      <c r="E9" s="21">
        <v>3.2080536912751678</v>
      </c>
    </row>
    <row r="10" spans="1:8" x14ac:dyDescent="0.25">
      <c r="A10" s="4">
        <f t="shared" si="0"/>
        <v>5</v>
      </c>
      <c r="B10" s="4" t="s">
        <v>26</v>
      </c>
      <c r="C10" s="8">
        <f>470+312</f>
        <v>782</v>
      </c>
      <c r="D10" s="23">
        <v>1887</v>
      </c>
      <c r="E10" s="21">
        <v>2.4130434782608696</v>
      </c>
    </row>
    <row r="11" spans="1:8" x14ac:dyDescent="0.25">
      <c r="A11" s="4">
        <f t="shared" si="0"/>
        <v>6</v>
      </c>
      <c r="B11" s="4" t="s">
        <v>25</v>
      </c>
      <c r="C11" s="8">
        <v>3672</v>
      </c>
      <c r="D11" s="23">
        <v>8609</v>
      </c>
      <c r="E11" s="21">
        <v>2.3444989106753811</v>
      </c>
    </row>
    <row r="12" spans="1:8" x14ac:dyDescent="0.25">
      <c r="A12" s="4">
        <f t="shared" si="0"/>
        <v>7</v>
      </c>
      <c r="B12" s="4" t="s">
        <v>20</v>
      </c>
      <c r="C12" s="8">
        <v>917</v>
      </c>
      <c r="D12" s="23">
        <v>2129</v>
      </c>
      <c r="E12" s="21">
        <v>2.3217011995637948</v>
      </c>
      <c r="H12" s="11"/>
    </row>
    <row r="13" spans="1:8" x14ac:dyDescent="0.25">
      <c r="A13" s="4">
        <f t="shared" si="0"/>
        <v>8</v>
      </c>
      <c r="B13" s="4" t="s">
        <v>24</v>
      </c>
      <c r="C13" s="8">
        <v>694</v>
      </c>
      <c r="D13" s="23">
        <v>1572</v>
      </c>
      <c r="E13" s="21">
        <v>2.2651296829971184</v>
      </c>
      <c r="H13" s="12"/>
    </row>
    <row r="14" spans="1:8" x14ac:dyDescent="0.25">
      <c r="A14" s="4">
        <f t="shared" si="0"/>
        <v>9</v>
      </c>
      <c r="B14" s="4" t="s">
        <v>34</v>
      </c>
      <c r="C14" s="8">
        <v>729</v>
      </c>
      <c r="D14" s="23">
        <v>1516</v>
      </c>
      <c r="E14" s="21">
        <v>2.0795610425240056</v>
      </c>
      <c r="H14" s="12"/>
    </row>
    <row r="15" spans="1:8" x14ac:dyDescent="0.25">
      <c r="A15" s="4">
        <f t="shared" si="0"/>
        <v>10</v>
      </c>
      <c r="B15" s="4" t="s">
        <v>38</v>
      </c>
      <c r="C15" s="8">
        <v>528</v>
      </c>
      <c r="D15" s="23">
        <v>1085</v>
      </c>
      <c r="E15" s="21">
        <v>2.0549242424242422</v>
      </c>
      <c r="H15" s="12"/>
    </row>
    <row r="16" spans="1:8" x14ac:dyDescent="0.25">
      <c r="A16" s="4">
        <f t="shared" si="0"/>
        <v>11</v>
      </c>
      <c r="B16" s="4" t="s">
        <v>41</v>
      </c>
      <c r="C16" s="8">
        <v>355</v>
      </c>
      <c r="D16" s="23">
        <v>698</v>
      </c>
      <c r="E16" s="21">
        <v>1.9661971830985916</v>
      </c>
    </row>
    <row r="17" spans="1:5" x14ac:dyDescent="0.25">
      <c r="A17" s="4">
        <f t="shared" si="0"/>
        <v>12</v>
      </c>
      <c r="B17" s="4" t="s">
        <v>14</v>
      </c>
      <c r="C17" s="8">
        <v>867</v>
      </c>
      <c r="D17" s="23">
        <v>1642</v>
      </c>
      <c r="E17" s="21">
        <v>1.8938869665513265</v>
      </c>
    </row>
    <row r="18" spans="1:5" x14ac:dyDescent="0.25">
      <c r="A18" s="4">
        <f t="shared" si="0"/>
        <v>13</v>
      </c>
      <c r="B18" s="4" t="s">
        <v>30</v>
      </c>
      <c r="C18" s="8">
        <v>522</v>
      </c>
      <c r="D18" s="23">
        <v>960</v>
      </c>
      <c r="E18" s="21">
        <v>1.8390804597701149</v>
      </c>
    </row>
    <row r="19" spans="1:5" x14ac:dyDescent="0.25">
      <c r="A19" s="4">
        <f t="shared" si="0"/>
        <v>14</v>
      </c>
      <c r="B19" s="4" t="s">
        <v>12</v>
      </c>
      <c r="C19" s="8">
        <v>247</v>
      </c>
      <c r="D19" s="23">
        <v>407</v>
      </c>
      <c r="E19" s="21">
        <v>1.6477732793522266</v>
      </c>
    </row>
    <row r="20" spans="1:5" x14ac:dyDescent="0.25">
      <c r="A20" s="4">
        <f t="shared" si="0"/>
        <v>15</v>
      </c>
      <c r="B20" s="4" t="s">
        <v>40</v>
      </c>
      <c r="C20" s="8">
        <v>1453</v>
      </c>
      <c r="D20" s="23">
        <v>2335</v>
      </c>
      <c r="E20" s="21">
        <v>1.6070199587061254</v>
      </c>
    </row>
    <row r="21" spans="1:5" x14ac:dyDescent="0.25">
      <c r="A21" s="4">
        <f t="shared" si="0"/>
        <v>16</v>
      </c>
      <c r="B21" s="4" t="s">
        <v>36</v>
      </c>
      <c r="C21" s="8">
        <v>902</v>
      </c>
      <c r="D21" s="23">
        <v>1366</v>
      </c>
      <c r="E21" s="21">
        <v>1.5144124168514412</v>
      </c>
    </row>
    <row r="22" spans="1:5" x14ac:dyDescent="0.25">
      <c r="A22" s="4">
        <f t="shared" si="0"/>
        <v>17</v>
      </c>
      <c r="B22" s="4" t="s">
        <v>37</v>
      </c>
      <c r="C22" s="8">
        <v>292</v>
      </c>
      <c r="D22" s="23">
        <v>440</v>
      </c>
      <c r="E22" s="21">
        <v>1.5068493150684932</v>
      </c>
    </row>
    <row r="23" spans="1:5" x14ac:dyDescent="0.25">
      <c r="A23" s="4">
        <f t="shared" si="0"/>
        <v>18</v>
      </c>
      <c r="B23" s="4" t="s">
        <v>29</v>
      </c>
      <c r="C23" s="8">
        <v>386</v>
      </c>
      <c r="D23" s="23">
        <v>558</v>
      </c>
      <c r="E23" s="21">
        <v>1.4455958549222798</v>
      </c>
    </row>
    <row r="24" spans="1:5" x14ac:dyDescent="0.25">
      <c r="A24" s="4">
        <f t="shared" si="0"/>
        <v>19</v>
      </c>
      <c r="B24" s="4" t="s">
        <v>23</v>
      </c>
      <c r="C24" s="8">
        <v>596</v>
      </c>
      <c r="D24" s="23">
        <v>827</v>
      </c>
      <c r="E24" s="21">
        <v>1.3875838926174497</v>
      </c>
    </row>
    <row r="25" spans="1:5" x14ac:dyDescent="0.25">
      <c r="A25" s="4">
        <f t="shared" si="0"/>
        <v>20</v>
      </c>
      <c r="B25" s="4" t="s">
        <v>19</v>
      </c>
      <c r="C25" s="8">
        <v>514</v>
      </c>
      <c r="D25" s="23">
        <v>662</v>
      </c>
      <c r="E25" s="21">
        <v>1.2879377431906616</v>
      </c>
    </row>
    <row r="26" spans="1:5" x14ac:dyDescent="0.25">
      <c r="A26" s="4">
        <f t="shared" si="0"/>
        <v>21</v>
      </c>
      <c r="B26" s="4" t="s">
        <v>8</v>
      </c>
      <c r="C26" s="8">
        <v>298</v>
      </c>
      <c r="D26" s="23">
        <v>371</v>
      </c>
      <c r="E26" s="21">
        <v>1.2449664429530201</v>
      </c>
    </row>
    <row r="27" spans="1:5" x14ac:dyDescent="0.25">
      <c r="A27" s="4">
        <f t="shared" si="0"/>
        <v>22</v>
      </c>
      <c r="B27" s="4" t="s">
        <v>7</v>
      </c>
      <c r="C27" s="8">
        <v>211</v>
      </c>
      <c r="D27" s="23">
        <v>241</v>
      </c>
      <c r="E27" s="21">
        <v>1.1421800947867298</v>
      </c>
    </row>
    <row r="28" spans="1:5" x14ac:dyDescent="0.25">
      <c r="A28" s="4">
        <f t="shared" si="0"/>
        <v>23</v>
      </c>
      <c r="B28" s="4" t="s">
        <v>22</v>
      </c>
      <c r="C28" s="8">
        <v>459</v>
      </c>
      <c r="D28" s="23">
        <v>512</v>
      </c>
      <c r="E28" s="21">
        <v>1.1154684095860568</v>
      </c>
    </row>
    <row r="29" spans="1:5" x14ac:dyDescent="0.25">
      <c r="A29" s="4">
        <f t="shared" si="0"/>
        <v>24</v>
      </c>
      <c r="B29" s="4" t="s">
        <v>3</v>
      </c>
      <c r="C29" s="8">
        <v>572</v>
      </c>
      <c r="D29" s="23">
        <v>637</v>
      </c>
      <c r="E29" s="21">
        <v>1.1136363636363635</v>
      </c>
    </row>
    <row r="30" spans="1:5" x14ac:dyDescent="0.25">
      <c r="A30" s="4">
        <f t="shared" si="0"/>
        <v>25</v>
      </c>
      <c r="B30" s="4" t="s">
        <v>10</v>
      </c>
      <c r="C30" s="8">
        <v>750</v>
      </c>
      <c r="D30" s="23">
        <v>831</v>
      </c>
      <c r="E30" s="21">
        <v>1.1080000000000001</v>
      </c>
    </row>
    <row r="31" spans="1:5" x14ac:dyDescent="0.25">
      <c r="A31" s="4">
        <f t="shared" si="0"/>
        <v>26</v>
      </c>
      <c r="B31" s="4" t="s">
        <v>18</v>
      </c>
      <c r="C31" s="8">
        <v>413</v>
      </c>
      <c r="D31" s="23">
        <v>414</v>
      </c>
      <c r="E31" s="21">
        <v>1.0024213075060533</v>
      </c>
    </row>
    <row r="32" spans="1:5" x14ac:dyDescent="0.25">
      <c r="A32" s="4">
        <f t="shared" si="0"/>
        <v>27</v>
      </c>
      <c r="B32" s="4" t="s">
        <v>32</v>
      </c>
      <c r="C32" s="8">
        <v>841</v>
      </c>
      <c r="D32" s="23">
        <v>828</v>
      </c>
      <c r="E32" s="21">
        <v>0.98454221165279432</v>
      </c>
    </row>
    <row r="33" spans="1:5" x14ac:dyDescent="0.25">
      <c r="A33" s="4">
        <f t="shared" si="0"/>
        <v>28</v>
      </c>
      <c r="B33" s="4" t="s">
        <v>15</v>
      </c>
      <c r="C33" s="8">
        <v>383</v>
      </c>
      <c r="D33" s="23">
        <v>369</v>
      </c>
      <c r="E33" s="21">
        <v>0.96344647519582249</v>
      </c>
    </row>
    <row r="34" spans="1:5" x14ac:dyDescent="0.25">
      <c r="A34" s="4">
        <f t="shared" si="0"/>
        <v>29</v>
      </c>
      <c r="B34" s="4" t="s">
        <v>5</v>
      </c>
      <c r="C34" s="8">
        <v>428</v>
      </c>
      <c r="D34" s="23">
        <v>400</v>
      </c>
      <c r="E34" s="21">
        <v>0.93457943925233644</v>
      </c>
    </row>
    <row r="35" spans="1:5" x14ac:dyDescent="0.25">
      <c r="A35" s="4">
        <f t="shared" si="0"/>
        <v>30</v>
      </c>
      <c r="B35" s="4" t="s">
        <v>27</v>
      </c>
      <c r="C35" s="8">
        <v>365</v>
      </c>
      <c r="D35" s="23">
        <v>340</v>
      </c>
      <c r="E35" s="21">
        <v>0.93150684931506844</v>
      </c>
    </row>
    <row r="36" spans="1:5" x14ac:dyDescent="0.25">
      <c r="A36" s="4">
        <f t="shared" si="0"/>
        <v>31</v>
      </c>
      <c r="B36" s="4" t="s">
        <v>17</v>
      </c>
      <c r="C36" s="8">
        <v>1199</v>
      </c>
      <c r="D36" s="23">
        <v>1087</v>
      </c>
      <c r="E36" s="21">
        <v>0.90658882402001673</v>
      </c>
    </row>
    <row r="37" spans="1:5" x14ac:dyDescent="0.25">
      <c r="A37" s="4">
        <f t="shared" si="0"/>
        <v>32</v>
      </c>
      <c r="B37" s="4" t="s">
        <v>13</v>
      </c>
      <c r="C37" s="8">
        <f>492+249+274</f>
        <v>1015</v>
      </c>
      <c r="D37" s="23">
        <v>893</v>
      </c>
      <c r="E37" s="21">
        <v>0.87980295566502464</v>
      </c>
    </row>
    <row r="38" spans="1:5" x14ac:dyDescent="0.25">
      <c r="A38" s="4">
        <f t="shared" si="0"/>
        <v>33</v>
      </c>
      <c r="B38" s="4" t="s">
        <v>28</v>
      </c>
      <c r="C38" s="8">
        <v>570</v>
      </c>
      <c r="D38" s="23">
        <v>463</v>
      </c>
      <c r="E38" s="21">
        <v>0.81228070175438594</v>
      </c>
    </row>
    <row r="39" spans="1:5" x14ac:dyDescent="0.25">
      <c r="A39" s="4">
        <f t="shared" si="0"/>
        <v>34</v>
      </c>
      <c r="B39" s="4" t="s">
        <v>21</v>
      </c>
      <c r="C39" s="8">
        <v>1011</v>
      </c>
      <c r="D39" s="23">
        <v>821</v>
      </c>
      <c r="E39" s="21">
        <v>0.81206726013847674</v>
      </c>
    </row>
    <row r="40" spans="1:5" x14ac:dyDescent="0.25">
      <c r="A40" s="4">
        <f t="shared" si="0"/>
        <v>35</v>
      </c>
      <c r="B40" s="4" t="s">
        <v>31</v>
      </c>
      <c r="C40" s="8">
        <v>580</v>
      </c>
      <c r="D40" s="23">
        <v>460</v>
      </c>
      <c r="E40" s="21">
        <v>0.7931034482758621</v>
      </c>
    </row>
    <row r="41" spans="1:5" x14ac:dyDescent="0.25">
      <c r="A41" s="4">
        <f t="shared" si="0"/>
        <v>36</v>
      </c>
      <c r="B41" s="4" t="s">
        <v>39</v>
      </c>
      <c r="C41" s="8">
        <v>1087</v>
      </c>
      <c r="D41" s="23">
        <v>844</v>
      </c>
      <c r="E41" s="21">
        <v>0.77644894204231829</v>
      </c>
    </row>
    <row r="42" spans="1:5" x14ac:dyDescent="0.25">
      <c r="A42" s="4">
        <f t="shared" si="0"/>
        <v>37</v>
      </c>
      <c r="B42" s="4" t="s">
        <v>11</v>
      </c>
      <c r="C42" s="8">
        <v>413</v>
      </c>
      <c r="D42" s="23">
        <v>269</v>
      </c>
      <c r="E42" s="21">
        <v>0.65133171912832932</v>
      </c>
    </row>
    <row r="43" spans="1:5" x14ac:dyDescent="0.25">
      <c r="A43" s="4">
        <f t="shared" si="0"/>
        <v>38</v>
      </c>
      <c r="B43" s="4" t="s">
        <v>4</v>
      </c>
      <c r="C43" s="8">
        <v>288</v>
      </c>
      <c r="D43" s="23">
        <v>183</v>
      </c>
      <c r="E43" s="21">
        <v>0.63541666666666663</v>
      </c>
    </row>
    <row r="44" spans="1:5" x14ac:dyDescent="0.25">
      <c r="A44" s="4">
        <f t="shared" si="0"/>
        <v>39</v>
      </c>
      <c r="B44" s="4" t="s">
        <v>35</v>
      </c>
      <c r="C44" s="8">
        <v>1048</v>
      </c>
      <c r="D44" s="23">
        <v>602</v>
      </c>
      <c r="E44" s="21">
        <v>0.57442748091603058</v>
      </c>
    </row>
    <row r="45" spans="1:5" x14ac:dyDescent="0.25">
      <c r="A45" s="4">
        <f t="shared" si="0"/>
        <v>40</v>
      </c>
      <c r="B45" s="4" t="s">
        <v>9</v>
      </c>
      <c r="C45" s="8">
        <v>635</v>
      </c>
      <c r="D45" s="23">
        <v>345</v>
      </c>
      <c r="E45" s="21">
        <v>0.54330708661417326</v>
      </c>
    </row>
    <row r="46" spans="1:5" s="1" customFormat="1" x14ac:dyDescent="0.25">
      <c r="A46" s="29"/>
      <c r="B46" s="4" t="s">
        <v>42</v>
      </c>
      <c r="C46" s="13">
        <v>27626</v>
      </c>
      <c r="D46" s="23">
        <v>43568</v>
      </c>
      <c r="E46" s="21">
        <v>1.5770650836168827</v>
      </c>
    </row>
    <row r="47" spans="1:5" s="1" customFormat="1" ht="4.5" customHeight="1" x14ac:dyDescent="0.25">
      <c r="B47" s="3"/>
      <c r="C47" s="30"/>
      <c r="D47" s="24"/>
      <c r="E47" s="33"/>
    </row>
    <row r="48" spans="1:5" x14ac:dyDescent="0.25">
      <c r="B48" s="3" t="s">
        <v>44</v>
      </c>
      <c r="D48" s="24"/>
    </row>
    <row r="49" spans="2:4" x14ac:dyDescent="0.25">
      <c r="B49" s="17" t="s">
        <v>45</v>
      </c>
      <c r="D49" s="24"/>
    </row>
    <row r="50" spans="2:4" x14ac:dyDescent="0.25">
      <c r="B50" s="3" t="s">
        <v>46</v>
      </c>
      <c r="D50" s="24"/>
    </row>
    <row r="51" spans="2:4" ht="26.25" customHeight="1" x14ac:dyDescent="0.25">
      <c r="B51" s="39" t="s">
        <v>47</v>
      </c>
      <c r="C51" s="39"/>
      <c r="D51" s="24"/>
    </row>
    <row r="52" spans="2:4" x14ac:dyDescent="0.25">
      <c r="D52" s="24"/>
    </row>
    <row r="54" spans="2:4" x14ac:dyDescent="0.25">
      <c r="D54" s="24"/>
    </row>
    <row r="55" spans="2:4" x14ac:dyDescent="0.25">
      <c r="D55" s="24"/>
    </row>
    <row r="56" spans="2:4" x14ac:dyDescent="0.25">
      <c r="D56" s="24"/>
    </row>
  </sheetData>
  <sortState xmlns:xlrd2="http://schemas.microsoft.com/office/spreadsheetml/2017/richdata2" ref="B6:E45">
    <sortCondition descending="1" ref="E7:E45"/>
  </sortState>
  <mergeCells count="1">
    <mergeCell ref="B51:C51"/>
  </mergeCells>
  <hyperlinks>
    <hyperlink ref="B51" r:id="rId1" display="https://www.gov.uk/government/statistics/announcements/reported-road-casualties-great-britain-annual-report-2023" xr:uid="{BB741786-A3F3-47AF-A9B5-62F9BE48B709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E73DA-AB58-4AAA-9451-5C2E3BAD9B44}">
  <dimension ref="A3:I9"/>
  <sheetViews>
    <sheetView tabSelected="1" workbookViewId="0">
      <selection activeCell="S25" sqref="S25"/>
    </sheetView>
  </sheetViews>
  <sheetFormatPr defaultRowHeight="15" x14ac:dyDescent="0.25"/>
  <cols>
    <col min="1" max="1" width="17" style="18" customWidth="1"/>
    <col min="2" max="2" width="16.42578125" style="18" customWidth="1"/>
    <col min="3" max="3" width="13.28515625" style="18" bestFit="1" customWidth="1"/>
    <col min="4" max="4" width="9.140625" style="18"/>
    <col min="5" max="5" width="9.5703125" style="18" customWidth="1"/>
    <col min="6" max="6" width="9.140625" style="18"/>
    <col min="7" max="7" width="9.5703125" style="18" customWidth="1"/>
    <col min="8" max="8" width="13" style="18" customWidth="1"/>
    <col min="9" max="9" width="20" style="18" customWidth="1"/>
    <col min="10" max="10" width="2.140625" style="18" customWidth="1"/>
    <col min="11" max="16384" width="9.140625" style="18"/>
  </cols>
  <sheetData>
    <row r="3" spans="1:9" x14ac:dyDescent="0.25">
      <c r="A3" s="25" t="s">
        <v>75</v>
      </c>
    </row>
    <row r="4" spans="1:9" x14ac:dyDescent="0.25">
      <c r="A4" s="26"/>
      <c r="B4" s="36" t="s">
        <v>50</v>
      </c>
      <c r="C4" s="37"/>
      <c r="D4" s="38"/>
      <c r="E4" s="36" t="s">
        <v>51</v>
      </c>
      <c r="F4" s="37"/>
      <c r="G4" s="37"/>
      <c r="H4" s="37"/>
      <c r="I4" s="38"/>
    </row>
    <row r="5" spans="1:9" ht="45" x14ac:dyDescent="0.25">
      <c r="A5" s="26"/>
      <c r="B5" s="22" t="s">
        <v>52</v>
      </c>
      <c r="C5" s="22" t="s">
        <v>53</v>
      </c>
      <c r="D5" s="22" t="s">
        <v>54</v>
      </c>
      <c r="E5" s="20" t="s">
        <v>53</v>
      </c>
      <c r="F5" s="22" t="s">
        <v>55</v>
      </c>
      <c r="G5" s="20" t="s">
        <v>56</v>
      </c>
      <c r="H5" s="20" t="s">
        <v>57</v>
      </c>
      <c r="I5" s="20" t="s">
        <v>58</v>
      </c>
    </row>
    <row r="6" spans="1:9" x14ac:dyDescent="0.25">
      <c r="A6" s="26" t="s">
        <v>59</v>
      </c>
      <c r="B6" s="26" t="s">
        <v>37</v>
      </c>
      <c r="C6" s="27">
        <f>+H6*[1]combined!C28</f>
        <v>1543610.7123287674</v>
      </c>
      <c r="D6" s="28">
        <v>420.3732876712329</v>
      </c>
      <c r="E6" s="23">
        <v>386595</v>
      </c>
      <c r="F6" s="28">
        <v>105.28186274509804</v>
      </c>
      <c r="G6" s="26">
        <v>16</v>
      </c>
      <c r="H6" s="21">
        <f>+D6/F6</f>
        <v>3.9928367214494944</v>
      </c>
      <c r="I6" s="27">
        <f>+C6-[1]combined!C28</f>
        <v>1157015.7123287674</v>
      </c>
    </row>
    <row r="7" spans="1:9" x14ac:dyDescent="0.25">
      <c r="A7" s="26" t="s">
        <v>60</v>
      </c>
      <c r="B7" s="26" t="s">
        <v>14</v>
      </c>
      <c r="C7" s="23">
        <f>+[1]combined!D28*H7</f>
        <v>15886.588235294121</v>
      </c>
      <c r="D7" s="21">
        <v>4.3264129181084199</v>
      </c>
      <c r="E7" s="23">
        <v>7533</v>
      </c>
      <c r="F7" s="21">
        <v>2.0514705882352939</v>
      </c>
      <c r="G7" s="26">
        <v>13</v>
      </c>
      <c r="H7" s="21">
        <f>+D7/F7</f>
        <v>2.1089324618736387</v>
      </c>
      <c r="I7" s="27">
        <f>+C7-[1]combined!D28</f>
        <v>8353.5882352941208</v>
      </c>
    </row>
    <row r="8" spans="1:9" x14ac:dyDescent="0.25">
      <c r="A8" s="26" t="s">
        <v>61</v>
      </c>
      <c r="B8" s="26" t="s">
        <v>43</v>
      </c>
      <c r="C8" s="27">
        <f>+H8*[1]combined!E28</f>
        <v>25622.400000000001</v>
      </c>
      <c r="D8" s="21">
        <v>6.9777777777777779</v>
      </c>
      <c r="E8" s="23">
        <v>8609</v>
      </c>
      <c r="F8" s="21">
        <v>2.3444989106753811</v>
      </c>
      <c r="G8" s="26">
        <v>6</v>
      </c>
      <c r="H8" s="21">
        <f>+D8/F8</f>
        <v>2.9762341735393196</v>
      </c>
      <c r="I8" s="27">
        <f>+C8-[1]combined!E28</f>
        <v>17013.400000000001</v>
      </c>
    </row>
    <row r="9" spans="1:9" ht="4.5" customHeight="1" x14ac:dyDescent="0.25"/>
  </sheetData>
  <mergeCells count="2">
    <mergeCell ref="B4:D4"/>
    <mergeCell ref="E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</vt:lpstr>
      <vt:lpstr>Table 1 Speeding</vt:lpstr>
      <vt:lpstr>Table 2 Careless</vt:lpstr>
      <vt:lpstr>Table 3 Mobile phone</vt:lpstr>
      <vt:lpstr>TAble 4 Met 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Aeron-Thomas</dc:creator>
  <cp:lastModifiedBy>Amy Aeron-Thomas</cp:lastModifiedBy>
  <dcterms:created xsi:type="dcterms:W3CDTF">2025-09-07T15:57:32Z</dcterms:created>
  <dcterms:modified xsi:type="dcterms:W3CDTF">2025-09-07T16:37:58Z</dcterms:modified>
</cp:coreProperties>
</file>