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b2b0a4b3452ec24/Documents/AVZ/AVZ analyses on data up to 2025/MoJ court statistics only/"/>
    </mc:Choice>
  </mc:AlternateContent>
  <xr:revisionPtr revIDLastSave="0" documentId="8_{4DB6BA75-0779-49B9-9685-59CE5CB9A952}" xr6:coauthVersionLast="47" xr6:coauthVersionMax="47" xr10:uidLastSave="{00000000-0000-0000-0000-000000000000}"/>
  <bookViews>
    <workbookView xWindow="-120" yWindow="-120" windowWidth="29040" windowHeight="15720" activeTab="7" xr2:uid="{2BA99D4E-5245-4D56-928E-AEF8F8BA1921}"/>
  </bookViews>
  <sheets>
    <sheet name="notes" sheetId="1" r:id="rId1"/>
    <sheet name="CDDD" sheetId="3" r:id="rId2"/>
    <sheet name="CDCDUI" sheetId="4" r:id="rId3"/>
    <sheet name="CDCD" sheetId="5" r:id="rId4"/>
    <sheet name="CDCDrug" sheetId="6" r:id="rId5"/>
    <sheet name="CDDis" sheetId="7" r:id="rId6"/>
    <sheet name="CD Un" sheetId="8" r:id="rId7"/>
    <sheet name="CD sum" sheetId="12" r:id="rId8"/>
    <sheet name="CSIDD" sheetId="9" r:id="rId9"/>
    <sheet name="CSICD" sheetId="10" r:id="rId10"/>
    <sheet name="CSI Dis" sheetId="11" r:id="rId11"/>
    <sheet name="CSI sum" sheetId="13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1" l="1"/>
  <c r="F34" i="11"/>
  <c r="E34" i="11"/>
  <c r="D34" i="11"/>
  <c r="C34" i="11"/>
  <c r="B34" i="11"/>
  <c r="D37" i="10"/>
  <c r="C37" i="10"/>
  <c r="B37" i="10"/>
  <c r="G38" i="9"/>
  <c r="F38" i="9"/>
  <c r="E38" i="9"/>
  <c r="D38" i="9"/>
  <c r="C38" i="9"/>
  <c r="B38" i="9"/>
  <c r="G30" i="8"/>
  <c r="F30" i="8"/>
  <c r="E30" i="8"/>
  <c r="D30" i="8"/>
  <c r="C30" i="8"/>
  <c r="B30" i="8"/>
  <c r="G38" i="5"/>
  <c r="F38" i="5"/>
  <c r="E38" i="5"/>
  <c r="D38" i="5"/>
  <c r="C38" i="5"/>
  <c r="B38" i="5"/>
  <c r="G36" i="11"/>
  <c r="F36" i="11"/>
  <c r="E36" i="11"/>
  <c r="D36" i="11"/>
  <c r="C36" i="11"/>
  <c r="B36" i="11"/>
  <c r="G39" i="13"/>
  <c r="F39" i="13"/>
  <c r="E39" i="13"/>
  <c r="D39" i="13"/>
  <c r="C39" i="13"/>
  <c r="B39" i="13"/>
  <c r="D56" i="10"/>
  <c r="C56" i="10"/>
  <c r="B56" i="10"/>
  <c r="G60" i="9"/>
  <c r="F60" i="9"/>
  <c r="E60" i="9"/>
  <c r="D60" i="9"/>
  <c r="C60" i="9"/>
  <c r="G59" i="9"/>
  <c r="F59" i="9"/>
  <c r="E59" i="9"/>
  <c r="D59" i="9"/>
  <c r="C59" i="9"/>
  <c r="B60" i="9"/>
  <c r="B59" i="9"/>
  <c r="G54" i="12"/>
  <c r="F54" i="12"/>
  <c r="E54" i="12"/>
  <c r="D54" i="12"/>
  <c r="C54" i="12"/>
  <c r="B54" i="12"/>
  <c r="G40" i="9"/>
  <c r="F40" i="9"/>
  <c r="E40" i="9"/>
  <c r="D40" i="9"/>
  <c r="C40" i="9"/>
  <c r="B40" i="9"/>
  <c r="G32" i="13"/>
  <c r="F32" i="13"/>
  <c r="E32" i="13"/>
  <c r="D32" i="13"/>
  <c r="C32" i="13"/>
  <c r="B32" i="13"/>
  <c r="G25" i="13"/>
  <c r="F25" i="13"/>
  <c r="E25" i="13"/>
  <c r="D25" i="13"/>
  <c r="C25" i="13"/>
  <c r="B25" i="13"/>
  <c r="G18" i="13"/>
  <c r="F18" i="13"/>
  <c r="E18" i="13"/>
  <c r="D18" i="13"/>
  <c r="C18" i="13"/>
  <c r="B18" i="13"/>
  <c r="G11" i="13"/>
  <c r="F11" i="13"/>
  <c r="E11" i="13"/>
  <c r="D11" i="13"/>
  <c r="C11" i="13"/>
  <c r="B11" i="13"/>
  <c r="G37" i="9" l="1"/>
  <c r="F37" i="9"/>
  <c r="E37" i="9"/>
  <c r="D37" i="9"/>
  <c r="C37" i="9"/>
  <c r="B37" i="9"/>
  <c r="G33" i="11"/>
  <c r="F33" i="11"/>
  <c r="E33" i="11"/>
  <c r="D33" i="11"/>
  <c r="C33" i="11"/>
  <c r="B33" i="11"/>
  <c r="D36" i="10"/>
  <c r="C36" i="10"/>
  <c r="B36" i="10"/>
  <c r="D22" i="10"/>
  <c r="C22" i="10"/>
  <c r="B22" i="10"/>
  <c r="G18" i="11"/>
  <c r="F18" i="11"/>
  <c r="E18" i="11"/>
  <c r="D18" i="11"/>
  <c r="C18" i="11"/>
  <c r="B18" i="11"/>
  <c r="G19" i="9"/>
  <c r="F19" i="9"/>
  <c r="E19" i="9"/>
  <c r="D19" i="9"/>
  <c r="C19" i="9"/>
  <c r="B19" i="9"/>
  <c r="G18" i="8"/>
  <c r="F18" i="8"/>
  <c r="E18" i="8"/>
  <c r="D18" i="8"/>
  <c r="C18" i="8"/>
  <c r="B18" i="8"/>
  <c r="G14" i="7"/>
  <c r="F14" i="7"/>
  <c r="D14" i="7"/>
  <c r="C14" i="7"/>
  <c r="B14" i="7"/>
  <c r="G19" i="6"/>
  <c r="F19" i="6"/>
  <c r="E19" i="6"/>
  <c r="D19" i="6"/>
  <c r="C19" i="6"/>
  <c r="B19" i="6"/>
  <c r="G20" i="5"/>
  <c r="F20" i="5"/>
  <c r="E20" i="5"/>
  <c r="D20" i="5"/>
  <c r="C20" i="5"/>
  <c r="B20" i="5"/>
  <c r="G18" i="4"/>
  <c r="F18" i="4"/>
  <c r="E18" i="4"/>
  <c r="D18" i="4"/>
  <c r="C18" i="4"/>
  <c r="B18" i="4"/>
  <c r="G17" i="3"/>
  <c r="F17" i="3"/>
  <c r="E17" i="3"/>
  <c r="D17" i="3"/>
  <c r="C17" i="3"/>
  <c r="B17" i="3"/>
</calcChain>
</file>

<file path=xl/sharedStrings.xml><?xml version="1.0" encoding="utf-8"?>
<sst xmlns="http://schemas.openxmlformats.org/spreadsheetml/2006/main" count="459" uniqueCount="159">
  <si>
    <t>Sum of Sentenced</t>
  </si>
  <si>
    <t>Prosecuted</t>
  </si>
  <si>
    <t>Convicted</t>
  </si>
  <si>
    <t>Sentenced</t>
  </si>
  <si>
    <t>Total</t>
  </si>
  <si>
    <t>Absolute Discharge</t>
  </si>
  <si>
    <t>Community Sentence</t>
  </si>
  <si>
    <t>Suspended Sentence</t>
  </si>
  <si>
    <t>Immediate Custody</t>
  </si>
  <si>
    <t>Causing death by dangerous driving</t>
  </si>
  <si>
    <t xml:space="preserve"> Immediate Custody</t>
  </si>
  <si>
    <t>Causing death by careless driving when under the influence of drink or drugs</t>
  </si>
  <si>
    <t>Causing death by careless or inconsiderate driving</t>
  </si>
  <si>
    <t>Conditional Discharge</t>
  </si>
  <si>
    <t>Fine</t>
  </si>
  <si>
    <t>Otherwise Dealt With</t>
  </si>
  <si>
    <t>Cause death by driving without due care / consideration while over prescribed limit - specified controlled drug</t>
  </si>
  <si>
    <t>Cause death by driving whilst disqualified</t>
  </si>
  <si>
    <t>Causing death by driving: unlicensed or uninsured drivers</t>
  </si>
  <si>
    <t>Cause serious injury by driving whilst disqualified</t>
  </si>
  <si>
    <t>% Custody</t>
  </si>
  <si>
    <t>Cause serious injury by careless / inconsiderate driving</t>
  </si>
  <si>
    <t>N/A</t>
  </si>
  <si>
    <t>Over 2 months and up to and including 3 months</t>
  </si>
  <si>
    <t>Over 3 months and up to 6 months</t>
  </si>
  <si>
    <t>6 months</t>
  </si>
  <si>
    <t>Over 6 months and up to and including 9 months</t>
  </si>
  <si>
    <t>Over 9 months and up to 12 months</t>
  </si>
  <si>
    <t>12 months</t>
  </si>
  <si>
    <t>Over 12 months and up to and including 18 months</t>
  </si>
  <si>
    <t>Over 18 months and up to and including 2 years</t>
  </si>
  <si>
    <t>Over 2 years and up to and including 3 years</t>
  </si>
  <si>
    <t>Over 3 years and up to 4 years</t>
  </si>
  <si>
    <t>4 years</t>
  </si>
  <si>
    <t>Over 4 years and up to and including 5 years</t>
  </si>
  <si>
    <t xml:space="preserve"> Total</t>
  </si>
  <si>
    <t>Causing serious injury by dangerous driving (CSIDD)</t>
  </si>
  <si>
    <t>Cause serious injury by driving whilst disqualified (CSIDis)</t>
  </si>
  <si>
    <t>% custodial sentences</t>
  </si>
  <si>
    <t>Causing death by dangerous driving (CDDD)</t>
  </si>
  <si>
    <t>Causing death by careless driving when under the influence of drink or drugs (CDCDUI)</t>
  </si>
  <si>
    <t>Causing death by careless or inconsiderate driving (CDCD)</t>
  </si>
  <si>
    <t>Cause death by driving without due care / consideration while over prescribed limit - specified controlled drug (CDCDrug)</t>
  </si>
  <si>
    <t>Causing death by driving: unlicensed or uninsured drivers (CDUn)</t>
  </si>
  <si>
    <t xml:space="preserve"> 6 months</t>
  </si>
  <si>
    <t>Cause death by driving whilst disqualified (CDDis)</t>
  </si>
  <si>
    <t>Procecutions</t>
  </si>
  <si>
    <t>Convictions</t>
  </si>
  <si>
    <t>Over 5 years and up to and including 6 years</t>
  </si>
  <si>
    <t>Over 6 years and up to and including 7 years</t>
  </si>
  <si>
    <t>Over 7 years and up to and including 8 years</t>
  </si>
  <si>
    <t>Over 8 years and up to and including 9 years</t>
  </si>
  <si>
    <t>Over 9 years and up to and including 10 years</t>
  </si>
  <si>
    <t>Over 10 years and up to and including 15 years</t>
  </si>
  <si>
    <t>Over 1 month and up to and including 2 months</t>
  </si>
  <si>
    <t>Over 15 years and less than life</t>
  </si>
  <si>
    <t>Not applicable</t>
  </si>
  <si>
    <t>Under 6 months</t>
  </si>
  <si>
    <t xml:space="preserve"> 1 year</t>
  </si>
  <si>
    <t>2 years and less than 3 years</t>
  </si>
  <si>
    <t>3 years</t>
  </si>
  <si>
    <t>Over 3 years and less than 4 years</t>
  </si>
  <si>
    <t>4 years and less than 5 years</t>
  </si>
  <si>
    <t>5 years and less than 10 years</t>
  </si>
  <si>
    <t>Length unknown - Until driving test</t>
  </si>
  <si>
    <t>Over 1 year and less than 2 years</t>
  </si>
  <si>
    <t>1 year</t>
  </si>
  <si>
    <t>10 years and less than life</t>
  </si>
  <si>
    <t xml:space="preserve"> Under 6 months</t>
  </si>
  <si>
    <t>Over 6 months and less than 1 year</t>
  </si>
  <si>
    <t>Life</t>
  </si>
  <si>
    <t>Length unknown</t>
  </si>
  <si>
    <t>https://www.gov.uk/government/statistics/criminal-justice-system-statistics-quarterly-december-2024</t>
  </si>
  <si>
    <t>Source</t>
  </si>
  <si>
    <t>Criminal Justice System Statistics: Outcomes by Offence data tool</t>
  </si>
  <si>
    <t>Time Period: 12 months ending December 2017 to 12 months ending December 2024</t>
  </si>
  <si>
    <t>MoJ (2025)</t>
  </si>
  <si>
    <t>Table 1</t>
  </si>
  <si>
    <t>Table 2</t>
  </si>
  <si>
    <t>Table 3</t>
  </si>
  <si>
    <t>Court prosecutions, convictions and sentences</t>
  </si>
  <si>
    <t>Sentence outcomes</t>
  </si>
  <si>
    <t>Custodial sentence lengths</t>
  </si>
  <si>
    <t>Disqualification lengths</t>
  </si>
  <si>
    <t>Table 1: CDDD court prosecutions, England and Wales</t>
  </si>
  <si>
    <t>Table 2: CDDD sentence outcomes, England and Wales</t>
  </si>
  <si>
    <t>Table 3: CDDD custodial sentence lengths, England and Wales</t>
  </si>
  <si>
    <t>Table 4: CDDD disqualification lengths, England and Wales</t>
  </si>
  <si>
    <t>Table 1: CDCDUI court prosecutions, England and Wales</t>
  </si>
  <si>
    <t>Table 2: CDCDUI sentence outcomes, England and Wales</t>
  </si>
  <si>
    <t>Table 3: CDCDUI custodial sentence lengths, England and Wales</t>
  </si>
  <si>
    <t>Table 4: CDCDUI disqualification lengths, England and Wales</t>
  </si>
  <si>
    <t>Table 1: CDCD court prosecutions, England and Wales</t>
  </si>
  <si>
    <t xml:space="preserve">Table 2: CDCD sentence outcomes, England and Wales </t>
  </si>
  <si>
    <t>Table 3: CDCD custodial sentence lengths, England and Wales</t>
  </si>
  <si>
    <t>Table 4: CDCD disqualification lengths, England and Wales</t>
  </si>
  <si>
    <t>Table 1: CDCDrug court prosecutions, England and Wales</t>
  </si>
  <si>
    <t>Table 2: CDCD sentence outcomes, England and Wales</t>
  </si>
  <si>
    <t>Table 3: CDCDrug custodial sentence lengths, England and Wales</t>
  </si>
  <si>
    <t>Table 4: CDCDrug disqualification lengths, England and Wales</t>
  </si>
  <si>
    <t>Table 1: CDDis court prosecutions, England and Wales</t>
  </si>
  <si>
    <t>Table 2: CDDis sentence outcomes, England and Wales</t>
  </si>
  <si>
    <t>Table 3: CDDis custodial sentence lengths, England and Wales</t>
  </si>
  <si>
    <t>Table 4: CDDis disqualification lengths, England and Wales</t>
  </si>
  <si>
    <t>Table 1: CDUn court prosecutions, England and Wales</t>
  </si>
  <si>
    <t>Table 2: CDUn sentence outcomes, England and Wales</t>
  </si>
  <si>
    <t>Table 3: CDUN custodial sentence lengths, England and Wales</t>
  </si>
  <si>
    <t>Table 4: CDUN disqualification lengths, England and Wales</t>
  </si>
  <si>
    <t>Table 1: CSIDD court prosecutions, England and Wales</t>
  </si>
  <si>
    <t>Table 2: CSIDD sentence outcomes, England and Wales</t>
  </si>
  <si>
    <t>Table 3: CSIDD custodial sentence lengths, England and Wales</t>
  </si>
  <si>
    <t>Table 4: CSIDD disqualification lengths, England and Wales</t>
  </si>
  <si>
    <t>Table 4:  CSICD disqualification lengths, England and Wales</t>
  </si>
  <si>
    <t>Table 3:  CSICD custodial sentence lengths, England and Wales</t>
  </si>
  <si>
    <t>Table 2:  CSICD sentence outcomes, England and Wales</t>
  </si>
  <si>
    <t>Table 1:  CSICD proseuctions, England and Wales</t>
  </si>
  <si>
    <t>Table 1:  CSIDis court prosecutions, England and Wales</t>
  </si>
  <si>
    <t>Table 2: CSIDis sentence outcomes, England and Wales</t>
  </si>
  <si>
    <t>Table 3: CSIDis custodial sentence lengths, England and Wales</t>
  </si>
  <si>
    <t>Table 4: CSIDis disqualification lengths, England and Wales</t>
  </si>
  <si>
    <t>Causing serious injury by dangerous driving</t>
  </si>
  <si>
    <t>This analysis covers the six Causing Death by Driving charges and the three Causing Serious Injury by Driving charges</t>
  </si>
  <si>
    <t>Each worksheet has four tables covering 2019-2024</t>
  </si>
  <si>
    <t>CDDD</t>
  </si>
  <si>
    <t>CDCD</t>
  </si>
  <si>
    <t>CDUn</t>
  </si>
  <si>
    <t>CDCDrug</t>
  </si>
  <si>
    <t>CDDis</t>
  </si>
  <si>
    <t>CDCDIU</t>
  </si>
  <si>
    <t>CSIDD</t>
  </si>
  <si>
    <t>CSICD</t>
  </si>
  <si>
    <t>CSIDis</t>
  </si>
  <si>
    <t>Each criminal charge has its own worksheet</t>
  </si>
  <si>
    <t>Average Custodial Sentence Length</t>
  </si>
  <si>
    <t>Table 4</t>
  </si>
  <si>
    <t>Prosecutions</t>
  </si>
  <si>
    <t>Custodial sentence</t>
  </si>
  <si>
    <t>CDCDUI</t>
  </si>
  <si>
    <t xml:space="preserve">CDCD </t>
  </si>
  <si>
    <t>CD Un</t>
  </si>
  <si>
    <t>Causing death by driving</t>
  </si>
  <si>
    <t>Custodial sentenced</t>
  </si>
  <si>
    <t>CSI DD</t>
  </si>
  <si>
    <t>Custodial sentences</t>
  </si>
  <si>
    <t>Causing serious injury by driving, England and Wales</t>
  </si>
  <si>
    <t>CSI Driving</t>
  </si>
  <si>
    <t>12 months and over</t>
  </si>
  <si>
    <t>Disqualified for 5 years or more (but less than life)</t>
  </si>
  <si>
    <t>total</t>
  </si>
  <si>
    <t>life</t>
  </si>
  <si>
    <t>5 years-less than life</t>
  </si>
  <si>
    <t>Lifetime disqualification</t>
  </si>
  <si>
    <t>Disqualifications 5 years  and over (but less than life)</t>
  </si>
  <si>
    <t>Life disqualification</t>
  </si>
  <si>
    <t>Note: MoJ does not show the average custodial sentence length if less than five prison sentences</t>
  </si>
  <si>
    <t>Causing death by driving, England and Wales</t>
  </si>
  <si>
    <t>% custodial sentences 12 months and under</t>
  </si>
  <si>
    <t>% 12 months and under</t>
  </si>
  <si>
    <t>Custodial sentences 12 months and under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</si>
</sst>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i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i/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</cellStyleXfs>
  <cellXfs count="2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9" fontId="0" fillId="0" borderId="1" xfId="1" applyFont="1" applyBorder="1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wrapText="1"/>
    </xf>
    <xf numFmtId="0" fontId="4" fillId="0" borderId="0" xfId="2"/>
    <xf numFmtId="0" fontId="4" fillId="0" borderId="0" xfId="2" applyFill="1"/>
    <xf numFmtId="0" fontId="0" fillId="0" borderId="0" xfId="0" applyAlignment="1">
      <alignment horizontal="right"/>
    </xf>
    <xf numFmtId="164" fontId="0" fillId="0" borderId="1" xfId="0" applyNumberFormat="1" applyBorder="1"/>
    <xf numFmtId="0" fontId="6" fillId="0" borderId="0" xfId="0" applyFont="1"/>
    <xf numFmtId="0" fontId="0" fillId="0" borderId="2" xfId="0" applyBorder="1"/>
    <xf numFmtId="0" fontId="2" fillId="0" borderId="3" xfId="0" applyFont="1" applyBorder="1"/>
    <xf numFmtId="0" fontId="7" fillId="0" borderId="0" xfId="0" applyFont="1"/>
    <xf numFmtId="1" fontId="0" fillId="0" borderId="0" xfId="0" applyNumberFormat="1"/>
    <xf numFmtId="1" fontId="0" fillId="0" borderId="1" xfId="0" applyNumberFormat="1" applyBorder="1"/>
    <xf numFmtId="0" fontId="8" fillId="0" borderId="0" xfId="2" applyFont="1" applyFill="1"/>
    <xf numFmtId="0" fontId="0" fillId="0" borderId="0" xfId="0" applyAlignment="1">
      <alignment wrapText="1"/>
    </xf>
    <xf numFmtId="0" fontId="9" fillId="0" borderId="0" xfId="0" applyFont="1"/>
    <xf numFmtId="0" fontId="8" fillId="0" borderId="0" xfId="2" applyFont="1"/>
    <xf numFmtId="0" fontId="10" fillId="2" borderId="0" xfId="3" applyFont="1" applyFill="1"/>
    <xf numFmtId="0" fontId="11" fillId="0" borderId="0" xfId="0" applyFont="1"/>
    <xf numFmtId="0" fontId="0" fillId="0" borderId="0" xfId="0" applyAlignment="1">
      <alignment horizontal="left" wrapText="1"/>
    </xf>
    <xf numFmtId="9" fontId="0" fillId="0" borderId="0" xfId="1" applyFont="1"/>
  </cellXfs>
  <cellStyles count="4">
    <cellStyle name="Hyperlink" xfId="2" builtinId="8"/>
    <cellStyle name="Normal" xfId="0" builtinId="0"/>
    <cellStyle name="Normal 2" xfId="3" xr:uid="{1B2824BF-B154-4027-8CDE-C80E6982AFDB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2933700</xdr:colOff>
      <xdr:row>0</xdr:row>
      <xdr:rowOff>9525</xdr:rowOff>
    </xdr:from>
    <xdr:to>
      <xdr:col>1</xdr:col>
      <xdr:colOff>4957445</xdr:colOff>
      <xdr:row>2</xdr:row>
      <xdr:rowOff>80010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4409137D-594E-602C-B9D1-6F255030F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62350" y="9525"/>
          <a:ext cx="2023745" cy="4514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0</xdr:row>
      <xdr:rowOff>0</xdr:rowOff>
    </xdr:from>
    <xdr:to>
      <xdr:col>6</xdr:col>
      <xdr:colOff>499745</xdr:colOff>
      <xdr:row>2</xdr:row>
      <xdr:rowOff>13335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D632BF25-7E18-78FE-3AF4-F833F9ECE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62475" y="0"/>
          <a:ext cx="2023745" cy="45148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369094</xdr:colOff>
      <xdr:row>0</xdr:row>
      <xdr:rowOff>0</xdr:rowOff>
    </xdr:from>
    <xdr:to>
      <xdr:col>6</xdr:col>
      <xdr:colOff>571183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CBFE963A-356C-823C-81D2-2FC460C5C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07719" y="0"/>
          <a:ext cx="2023745" cy="4514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6</xdr:col>
      <xdr:colOff>804545</xdr:colOff>
      <xdr:row>2</xdr:row>
      <xdr:rowOff>22860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A1524E0F-402B-F7B5-CBFE-5F626CB37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10125" y="0"/>
          <a:ext cx="2023745" cy="45148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0</xdr:row>
      <xdr:rowOff>95250</xdr:rowOff>
    </xdr:from>
    <xdr:to>
      <xdr:col>7</xdr:col>
      <xdr:colOff>4445</xdr:colOff>
      <xdr:row>2</xdr:row>
      <xdr:rowOff>165735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01D43404-BAA7-4EE2-DD83-066769E91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86300" y="95250"/>
          <a:ext cx="2023745" cy="45148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59213</xdr:colOff>
      <xdr:row>2</xdr:row>
      <xdr:rowOff>10954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1C8C4924-59A0-BE29-B13C-2D7D796FD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7656" y="0"/>
          <a:ext cx="2023745" cy="45148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466725</xdr:colOff>
      <xdr:row>0</xdr:row>
      <xdr:rowOff>0</xdr:rowOff>
    </xdr:from>
    <xdr:to>
      <xdr:col>7</xdr:col>
      <xdr:colOff>52070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4EB57936-7FD1-0623-CA0A-9EE554C65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48100" y="0"/>
          <a:ext cx="2023745" cy="4514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202089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722DA4B5-274E-D24E-4542-05D8B16FC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28875" y="0"/>
          <a:ext cx="2023745" cy="4514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194945</xdr:colOff>
      <xdr:row>2</xdr:row>
      <xdr:rowOff>22860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07BB78FD-8E8A-D6DA-AAC0-809B5B417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76850" y="0"/>
          <a:ext cx="2023745" cy="45148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2963333</xdr:colOff>
      <xdr:row>0</xdr:row>
      <xdr:rowOff>0</xdr:rowOff>
    </xdr:from>
    <xdr:to>
      <xdr:col>4</xdr:col>
      <xdr:colOff>108161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E640C123-F46D-8848-D500-57F498DCB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63333" y="0"/>
          <a:ext cx="2023745" cy="45148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194945</xdr:colOff>
      <xdr:row>2</xdr:row>
      <xdr:rowOff>13335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96C0E9B9-8C5D-E62F-718C-06DF2BD31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67275" y="0"/>
          <a:ext cx="2023745" cy="45148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561975</xdr:colOff>
      <xdr:row>0</xdr:row>
      <xdr:rowOff>0</xdr:rowOff>
    </xdr:from>
    <xdr:to>
      <xdr:col>7</xdr:col>
      <xdr:colOff>147320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697A8608-3BBA-6CD7-17B5-ECED2F09A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86025" y="0"/>
          <a:ext cx="2023745" cy="451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v.uk/government/statistics/criminal-justice-system-statistics-quarterly-december-2024" TargetMode="External"/><Relationship Id="rId1" Type="http://schemas.openxmlformats.org/officeDocument/2006/relationships/hyperlink" Target="https://www.gov.uk/government/statistics/criminal-justice-system-statistics-quarterly-december-2024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gov.uk/government/statistics/criminal-justice-system-statistics-quarterly-december-2024" TargetMode="Externa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A51A6-D2FC-499C-B23D-0CDCA8EB6B47}">
  <dimension ref="A5:I31"/>
  <sheetViews>
    <sheetView zoomScaleNormal="100" workbookViewId="0">
      <selection activeCell="D8" sqref="D8"/>
    </sheetView>
  </sheetViews>
  <sheetFormatPr defaultRowHeight="15" x14ac:dyDescent="0.25"/>
  <cols>
    <col min="1" max="1" width="9.42578125" customWidth="1"/>
    <col min="2" max="2" width="74.85546875" customWidth="1"/>
    <col min="9" max="9" width="13.5703125" customWidth="1"/>
  </cols>
  <sheetData>
    <row r="5" spans="1:9" ht="33" customHeight="1" x14ac:dyDescent="0.25">
      <c r="A5" s="23" t="s">
        <v>121</v>
      </c>
      <c r="B5" s="23"/>
    </row>
    <row r="7" spans="1:9" x14ac:dyDescent="0.25">
      <c r="A7" t="s">
        <v>132</v>
      </c>
    </row>
    <row r="8" spans="1:9" x14ac:dyDescent="0.25">
      <c r="A8" t="s">
        <v>123</v>
      </c>
      <c r="B8" t="s">
        <v>9</v>
      </c>
    </row>
    <row r="9" spans="1:9" x14ac:dyDescent="0.25">
      <c r="A9" t="s">
        <v>128</v>
      </c>
      <c r="B9" t="s">
        <v>11</v>
      </c>
    </row>
    <row r="10" spans="1:9" x14ac:dyDescent="0.25">
      <c r="A10" t="s">
        <v>124</v>
      </c>
      <c r="B10" t="s">
        <v>12</v>
      </c>
    </row>
    <row r="11" spans="1:9" x14ac:dyDescent="0.25">
      <c r="A11" t="s">
        <v>125</v>
      </c>
      <c r="B11" t="s">
        <v>18</v>
      </c>
    </row>
    <row r="12" spans="1:9" ht="30" x14ac:dyDescent="0.25">
      <c r="A12" t="s">
        <v>126</v>
      </c>
      <c r="B12" s="18" t="s">
        <v>16</v>
      </c>
    </row>
    <row r="13" spans="1:9" x14ac:dyDescent="0.25">
      <c r="A13" t="s">
        <v>127</v>
      </c>
      <c r="B13" t="s">
        <v>17</v>
      </c>
    </row>
    <row r="15" spans="1:9" x14ac:dyDescent="0.25">
      <c r="A15" t="s">
        <v>129</v>
      </c>
      <c r="B15" t="s">
        <v>120</v>
      </c>
      <c r="I15" s="9"/>
    </row>
    <row r="16" spans="1:9" x14ac:dyDescent="0.25">
      <c r="A16" t="s">
        <v>130</v>
      </c>
      <c r="B16" t="s">
        <v>21</v>
      </c>
    </row>
    <row r="17" spans="1:9" x14ac:dyDescent="0.25">
      <c r="A17" t="s">
        <v>131</v>
      </c>
      <c r="B17" t="s">
        <v>19</v>
      </c>
    </row>
    <row r="19" spans="1:9" x14ac:dyDescent="0.25">
      <c r="A19" t="s">
        <v>122</v>
      </c>
    </row>
    <row r="20" spans="1:9" x14ac:dyDescent="0.25">
      <c r="A20" t="s">
        <v>77</v>
      </c>
      <c r="B20" t="s">
        <v>80</v>
      </c>
    </row>
    <row r="21" spans="1:9" x14ac:dyDescent="0.25">
      <c r="A21" t="s">
        <v>78</v>
      </c>
      <c r="B21" t="s">
        <v>81</v>
      </c>
    </row>
    <row r="22" spans="1:9" x14ac:dyDescent="0.25">
      <c r="A22" t="s">
        <v>79</v>
      </c>
      <c r="B22" t="s">
        <v>82</v>
      </c>
    </row>
    <row r="23" spans="1:9" x14ac:dyDescent="0.25">
      <c r="A23" s="22" t="s">
        <v>154</v>
      </c>
      <c r="B23" s="11"/>
      <c r="C23" s="11"/>
      <c r="D23" s="11"/>
      <c r="E23" s="11"/>
      <c r="F23" s="11"/>
      <c r="G23" s="11"/>
      <c r="H23" s="11"/>
    </row>
    <row r="24" spans="1:9" x14ac:dyDescent="0.25">
      <c r="A24" t="s">
        <v>134</v>
      </c>
      <c r="B24" t="s">
        <v>83</v>
      </c>
    </row>
    <row r="27" spans="1:9" x14ac:dyDescent="0.25">
      <c r="A27" s="19" t="s">
        <v>73</v>
      </c>
      <c r="B27" s="20" t="s">
        <v>76</v>
      </c>
    </row>
    <row r="28" spans="1:9" x14ac:dyDescent="0.25">
      <c r="A28" s="21" t="s">
        <v>74</v>
      </c>
      <c r="B28" s="19"/>
    </row>
    <row r="29" spans="1:9" x14ac:dyDescent="0.25">
      <c r="A29" s="21" t="s">
        <v>75</v>
      </c>
      <c r="B29" s="19"/>
    </row>
    <row r="30" spans="1:9" x14ac:dyDescent="0.25">
      <c r="A30" s="17" t="s">
        <v>72</v>
      </c>
      <c r="B30" s="8"/>
      <c r="C30" s="8"/>
      <c r="D30" s="8"/>
      <c r="E30" s="8"/>
      <c r="F30" s="8"/>
      <c r="G30" s="8"/>
      <c r="H30" s="8"/>
      <c r="I30" s="8"/>
    </row>
    <row r="31" spans="1:9" x14ac:dyDescent="0.25">
      <c r="A31" s="8"/>
      <c r="B31" s="8"/>
      <c r="C31" s="8"/>
      <c r="D31" s="8"/>
      <c r="E31" s="8"/>
      <c r="F31" s="8"/>
      <c r="G31" s="8"/>
      <c r="H31" s="8"/>
      <c r="I31" s="8"/>
    </row>
  </sheetData>
  <mergeCells count="1">
    <mergeCell ref="A5:B5"/>
  </mergeCells>
  <hyperlinks>
    <hyperlink ref="B27" r:id="rId1" xr:uid="{277B5C04-B42D-4FE6-81F1-DAE6970B20AC}"/>
    <hyperlink ref="A30:I30" r:id="rId2" display="https://www.gov.uk/government/statistics/criminal-justice-system-statistics-quarterly-december-2024" xr:uid="{74814465-5E64-4B96-8534-19E8FA843BFF}"/>
  </hyperlinks>
  <pageMargins left="0.7" right="0.7" top="0.75" bottom="0.75" header="0.3" footer="0.3"/>
  <pageSetup orientation="portrait" verticalDpi="0" r:id="rId3"/>
  <headerFooter>
    <oddHeader>&amp;C&amp;G</oddHeader>
  </headerFooter>
  <drawing r:id="rId4"/>
  <legacyDrawingHF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57ACA-D1EC-4D27-B0AF-609EE4BE4D6C}">
  <dimension ref="A1:G58"/>
  <sheetViews>
    <sheetView zoomScaleNormal="100" workbookViewId="0"/>
  </sheetViews>
  <sheetFormatPr defaultRowHeight="15" x14ac:dyDescent="0.25"/>
  <cols>
    <col min="1" max="1" width="45.5703125" customWidth="1"/>
  </cols>
  <sheetData>
    <row r="1" spans="1:7" ht="18.75" x14ac:dyDescent="0.3">
      <c r="A1" s="14" t="s">
        <v>39</v>
      </c>
    </row>
    <row r="2" spans="1:7" ht="15.75" x14ac:dyDescent="0.25">
      <c r="A2" s="5"/>
    </row>
    <row r="3" spans="1:7" x14ac:dyDescent="0.25">
      <c r="A3" s="4" t="s">
        <v>84</v>
      </c>
    </row>
    <row r="4" spans="1:7" x14ac:dyDescent="0.25">
      <c r="A4" s="1"/>
      <c r="B4" s="1">
        <v>2019</v>
      </c>
      <c r="C4" s="1">
        <v>2020</v>
      </c>
      <c r="D4" s="1">
        <v>2021</v>
      </c>
      <c r="E4" s="1">
        <v>2022</v>
      </c>
      <c r="F4" s="1">
        <v>2023</v>
      </c>
      <c r="G4" s="1">
        <v>2024</v>
      </c>
    </row>
    <row r="5" spans="1:7" x14ac:dyDescent="0.25">
      <c r="A5" s="1" t="s">
        <v>1</v>
      </c>
      <c r="B5" s="1">
        <v>218</v>
      </c>
      <c r="C5" s="1">
        <v>186</v>
      </c>
      <c r="D5" s="1">
        <v>186</v>
      </c>
      <c r="E5" s="1">
        <v>199</v>
      </c>
      <c r="F5" s="1">
        <v>256</v>
      </c>
      <c r="G5" s="1">
        <v>253</v>
      </c>
    </row>
    <row r="6" spans="1:7" x14ac:dyDescent="0.25">
      <c r="A6" s="1" t="s">
        <v>2</v>
      </c>
      <c r="B6" s="1">
        <v>175</v>
      </c>
      <c r="C6" s="1">
        <v>145</v>
      </c>
      <c r="D6" s="1">
        <v>149</v>
      </c>
      <c r="E6" s="1">
        <v>142</v>
      </c>
      <c r="F6" s="1">
        <v>183</v>
      </c>
      <c r="G6" s="1">
        <v>202</v>
      </c>
    </row>
    <row r="7" spans="1:7" x14ac:dyDescent="0.25">
      <c r="A7" s="1" t="s">
        <v>3</v>
      </c>
      <c r="B7" s="1">
        <v>173</v>
      </c>
      <c r="C7" s="1">
        <v>145</v>
      </c>
      <c r="D7" s="1">
        <v>146</v>
      </c>
      <c r="E7" s="1">
        <v>140</v>
      </c>
      <c r="F7" s="1">
        <v>183</v>
      </c>
      <c r="G7" s="1">
        <v>202</v>
      </c>
    </row>
    <row r="10" spans="1:7" x14ac:dyDescent="0.25">
      <c r="A10" s="4" t="s">
        <v>85</v>
      </c>
    </row>
    <row r="11" spans="1:7" x14ac:dyDescent="0.25">
      <c r="A11" s="1"/>
      <c r="B11" s="2">
        <v>2019</v>
      </c>
      <c r="C11" s="2">
        <v>2020</v>
      </c>
      <c r="D11" s="2">
        <v>2021</v>
      </c>
      <c r="E11" s="2">
        <v>2022</v>
      </c>
      <c r="F11" s="2">
        <v>2023</v>
      </c>
      <c r="G11" s="2">
        <v>2024</v>
      </c>
    </row>
    <row r="12" spans="1:7" x14ac:dyDescent="0.25">
      <c r="A12" s="1" t="s">
        <v>5</v>
      </c>
      <c r="B12" s="1">
        <v>1</v>
      </c>
      <c r="C12" s="1"/>
      <c r="D12" s="1"/>
      <c r="E12" s="1">
        <v>1</v>
      </c>
      <c r="F12" s="1"/>
      <c r="G12" s="1"/>
    </row>
    <row r="13" spans="1:7" x14ac:dyDescent="0.25">
      <c r="A13" s="1" t="s">
        <v>6</v>
      </c>
      <c r="B13" s="1">
        <v>1</v>
      </c>
      <c r="C13" s="1">
        <v>1</v>
      </c>
      <c r="D13" s="1">
        <v>1</v>
      </c>
      <c r="E13" s="1"/>
      <c r="F13" s="1"/>
      <c r="G13" s="1">
        <v>1</v>
      </c>
    </row>
    <row r="14" spans="1:7" x14ac:dyDescent="0.25">
      <c r="A14" s="1" t="s">
        <v>7</v>
      </c>
      <c r="B14" s="1">
        <v>8</v>
      </c>
      <c r="C14" s="1">
        <v>6</v>
      </c>
      <c r="D14" s="1">
        <v>11</v>
      </c>
      <c r="E14" s="1">
        <v>5</v>
      </c>
      <c r="F14" s="1">
        <v>5</v>
      </c>
      <c r="G14" s="1">
        <v>6</v>
      </c>
    </row>
    <row r="15" spans="1:7" x14ac:dyDescent="0.25">
      <c r="A15" s="1" t="s">
        <v>8</v>
      </c>
      <c r="B15" s="1">
        <v>163</v>
      </c>
      <c r="C15" s="1">
        <v>138</v>
      </c>
      <c r="D15" s="1">
        <v>134</v>
      </c>
      <c r="E15" s="1">
        <v>134</v>
      </c>
      <c r="F15" s="1">
        <v>178</v>
      </c>
      <c r="G15" s="1">
        <v>195</v>
      </c>
    </row>
    <row r="16" spans="1:7" x14ac:dyDescent="0.25">
      <c r="A16" s="1" t="s">
        <v>4</v>
      </c>
      <c r="B16" s="1">
        <v>173</v>
      </c>
      <c r="C16" s="1">
        <v>145</v>
      </c>
      <c r="D16" s="1">
        <v>146</v>
      </c>
      <c r="E16" s="1">
        <v>140</v>
      </c>
      <c r="F16" s="1">
        <v>183</v>
      </c>
      <c r="G16" s="1">
        <v>202</v>
      </c>
    </row>
    <row r="17" spans="1:7" x14ac:dyDescent="0.25">
      <c r="A17" s="1" t="s">
        <v>20</v>
      </c>
      <c r="B17" s="3">
        <f>+B15/B16</f>
        <v>0.94219653179190754</v>
      </c>
      <c r="C17" s="3">
        <f t="shared" ref="C17:G17" si="0">+C15/C16</f>
        <v>0.9517241379310345</v>
      </c>
      <c r="D17" s="3">
        <f t="shared" si="0"/>
        <v>0.9178082191780822</v>
      </c>
      <c r="E17" s="3">
        <f t="shared" si="0"/>
        <v>0.95714285714285718</v>
      </c>
      <c r="F17" s="3">
        <f t="shared" si="0"/>
        <v>0.97267759562841527</v>
      </c>
      <c r="G17" s="3">
        <f t="shared" si="0"/>
        <v>0.96534653465346532</v>
      </c>
    </row>
    <row r="20" spans="1:7" x14ac:dyDescent="0.25">
      <c r="A20" s="4" t="s">
        <v>86</v>
      </c>
    </row>
    <row r="21" spans="1:7" x14ac:dyDescent="0.25">
      <c r="A21" s="1"/>
      <c r="B21" s="2">
        <v>2019</v>
      </c>
      <c r="C21" s="2">
        <v>2020</v>
      </c>
      <c r="D21" s="2">
        <v>2021</v>
      </c>
      <c r="E21" s="2">
        <v>2022</v>
      </c>
      <c r="F21" s="2">
        <v>2023</v>
      </c>
      <c r="G21" s="2">
        <v>2024</v>
      </c>
    </row>
    <row r="22" spans="1:7" x14ac:dyDescent="0.25">
      <c r="A22" s="1" t="s">
        <v>28</v>
      </c>
      <c r="B22" s="1"/>
      <c r="C22" s="1">
        <v>2</v>
      </c>
      <c r="D22" s="1"/>
      <c r="E22" s="1"/>
      <c r="F22" s="1"/>
      <c r="G22" s="1"/>
    </row>
    <row r="23" spans="1:7" x14ac:dyDescent="0.25">
      <c r="A23" s="1" t="s">
        <v>29</v>
      </c>
      <c r="B23" s="1">
        <v>4</v>
      </c>
      <c r="C23" s="1">
        <v>5</v>
      </c>
      <c r="D23" s="1">
        <v>1</v>
      </c>
      <c r="E23" s="1">
        <v>5</v>
      </c>
      <c r="F23" s="1">
        <v>1</v>
      </c>
      <c r="G23" s="1"/>
    </row>
    <row r="24" spans="1:7" x14ac:dyDescent="0.25">
      <c r="A24" s="1" t="s">
        <v>30</v>
      </c>
      <c r="B24" s="1">
        <v>5</v>
      </c>
      <c r="C24" s="1">
        <v>4</v>
      </c>
      <c r="D24" s="1">
        <v>4</v>
      </c>
      <c r="E24" s="1">
        <v>3</v>
      </c>
      <c r="F24" s="1">
        <v>3</v>
      </c>
      <c r="G24" s="1">
        <v>3</v>
      </c>
    </row>
    <row r="25" spans="1:7" x14ac:dyDescent="0.25">
      <c r="A25" s="1" t="s">
        <v>31</v>
      </c>
      <c r="B25" s="1">
        <v>23</v>
      </c>
      <c r="C25" s="1">
        <v>32</v>
      </c>
      <c r="D25" s="1">
        <v>21</v>
      </c>
      <c r="E25" s="1">
        <v>21</v>
      </c>
      <c r="F25" s="1">
        <v>21</v>
      </c>
      <c r="G25" s="1">
        <v>7</v>
      </c>
    </row>
    <row r="26" spans="1:7" x14ac:dyDescent="0.25">
      <c r="A26" s="1" t="s">
        <v>32</v>
      </c>
      <c r="B26" s="1">
        <v>16</v>
      </c>
      <c r="C26" s="1">
        <v>15</v>
      </c>
      <c r="D26" s="1">
        <v>12</v>
      </c>
      <c r="E26" s="1">
        <v>11</v>
      </c>
      <c r="F26" s="1">
        <v>9</v>
      </c>
      <c r="G26" s="1">
        <v>14</v>
      </c>
    </row>
    <row r="27" spans="1:7" x14ac:dyDescent="0.25">
      <c r="A27" s="1" t="s">
        <v>33</v>
      </c>
      <c r="B27" s="1">
        <v>8</v>
      </c>
      <c r="C27" s="1">
        <v>11</v>
      </c>
      <c r="D27" s="1">
        <v>9</v>
      </c>
      <c r="E27" s="1">
        <v>5</v>
      </c>
      <c r="F27" s="1">
        <v>5</v>
      </c>
      <c r="G27" s="1">
        <v>5</v>
      </c>
    </row>
    <row r="28" spans="1:7" x14ac:dyDescent="0.25">
      <c r="A28" s="1" t="s">
        <v>34</v>
      </c>
      <c r="B28" s="1">
        <v>22</v>
      </c>
      <c r="C28" s="1">
        <v>17</v>
      </c>
      <c r="D28" s="1">
        <v>21</v>
      </c>
      <c r="E28" s="1">
        <v>19</v>
      </c>
      <c r="F28" s="1">
        <v>19</v>
      </c>
      <c r="G28" s="1">
        <v>16</v>
      </c>
    </row>
    <row r="29" spans="1:7" x14ac:dyDescent="0.25">
      <c r="A29" s="1" t="s">
        <v>48</v>
      </c>
      <c r="B29" s="1">
        <v>20</v>
      </c>
      <c r="C29" s="1">
        <v>23</v>
      </c>
      <c r="D29" s="1">
        <v>26</v>
      </c>
      <c r="E29" s="1">
        <v>21</v>
      </c>
      <c r="F29" s="1">
        <v>22</v>
      </c>
      <c r="G29" s="1">
        <v>18</v>
      </c>
    </row>
    <row r="30" spans="1:7" x14ac:dyDescent="0.25">
      <c r="A30" s="1" t="s">
        <v>49</v>
      </c>
      <c r="B30" s="1">
        <v>14</v>
      </c>
      <c r="C30" s="1">
        <v>9</v>
      </c>
      <c r="D30" s="1">
        <v>16</v>
      </c>
      <c r="E30" s="1">
        <v>13</v>
      </c>
      <c r="F30" s="1">
        <v>15</v>
      </c>
      <c r="G30" s="1">
        <v>13</v>
      </c>
    </row>
    <row r="31" spans="1:7" x14ac:dyDescent="0.25">
      <c r="A31" s="1" t="s">
        <v>50</v>
      </c>
      <c r="B31" s="1">
        <v>20</v>
      </c>
      <c r="C31" s="1">
        <v>10</v>
      </c>
      <c r="D31" s="1">
        <v>10</v>
      </c>
      <c r="E31" s="1">
        <v>14</v>
      </c>
      <c r="F31" s="1">
        <v>20</v>
      </c>
      <c r="G31" s="1">
        <v>30</v>
      </c>
    </row>
    <row r="32" spans="1:7" x14ac:dyDescent="0.25">
      <c r="A32" s="1" t="s">
        <v>51</v>
      </c>
      <c r="B32" s="1">
        <v>10</v>
      </c>
      <c r="C32" s="1">
        <v>9</v>
      </c>
      <c r="D32" s="1">
        <v>7</v>
      </c>
      <c r="E32" s="1">
        <v>15</v>
      </c>
      <c r="F32" s="1">
        <v>15</v>
      </c>
      <c r="G32" s="1">
        <v>23</v>
      </c>
    </row>
    <row r="33" spans="1:7" x14ac:dyDescent="0.25">
      <c r="A33" s="1" t="s">
        <v>52</v>
      </c>
      <c r="B33" s="1">
        <v>5</v>
      </c>
      <c r="C33" s="1">
        <v>1</v>
      </c>
      <c r="D33" s="1">
        <v>4</v>
      </c>
      <c r="E33" s="1">
        <v>3</v>
      </c>
      <c r="F33" s="1">
        <v>18</v>
      </c>
      <c r="G33" s="1">
        <v>27</v>
      </c>
    </row>
    <row r="34" spans="1:7" x14ac:dyDescent="0.25">
      <c r="A34" s="1" t="s">
        <v>53</v>
      </c>
      <c r="B34" s="1">
        <v>16</v>
      </c>
      <c r="C34" s="1"/>
      <c r="D34" s="1">
        <v>3</v>
      </c>
      <c r="E34" s="1">
        <v>4</v>
      </c>
      <c r="F34" s="1">
        <v>30</v>
      </c>
      <c r="G34" s="1">
        <v>32</v>
      </c>
    </row>
    <row r="35" spans="1:7" x14ac:dyDescent="0.25">
      <c r="A35" s="1" t="s">
        <v>55</v>
      </c>
      <c r="B35" s="1"/>
      <c r="C35" s="1"/>
      <c r="D35" s="1"/>
      <c r="E35" s="1"/>
      <c r="F35" s="1"/>
      <c r="G35" s="1">
        <v>7</v>
      </c>
    </row>
    <row r="36" spans="1:7" x14ac:dyDescent="0.25">
      <c r="A36" s="1" t="s">
        <v>22</v>
      </c>
      <c r="B36" s="1">
        <v>10</v>
      </c>
      <c r="C36" s="1">
        <v>7</v>
      </c>
      <c r="D36" s="1">
        <v>12</v>
      </c>
      <c r="E36" s="1">
        <v>6</v>
      </c>
      <c r="F36" s="1">
        <v>5</v>
      </c>
      <c r="G36" s="1">
        <v>7</v>
      </c>
    </row>
    <row r="37" spans="1:7" x14ac:dyDescent="0.25">
      <c r="A37" s="1" t="s">
        <v>4</v>
      </c>
      <c r="B37" s="1">
        <v>173</v>
      </c>
      <c r="C37" s="1">
        <v>145</v>
      </c>
      <c r="D37" s="1">
        <v>146</v>
      </c>
      <c r="E37" s="1">
        <v>140</v>
      </c>
      <c r="F37" s="1">
        <v>183</v>
      </c>
      <c r="G37" s="1">
        <v>202</v>
      </c>
    </row>
    <row r="38" spans="1:7" x14ac:dyDescent="0.25">
      <c r="A38" s="1" t="s">
        <v>133</v>
      </c>
      <c r="B38" s="1">
        <v>70</v>
      </c>
      <c r="C38" s="1">
        <v>55.2</v>
      </c>
      <c r="D38" s="1">
        <v>63.4</v>
      </c>
      <c r="E38" s="1">
        <v>66.2</v>
      </c>
      <c r="F38" s="1">
        <v>84.1</v>
      </c>
      <c r="G38" s="1">
        <v>96.2</v>
      </c>
    </row>
    <row r="41" spans="1:7" x14ac:dyDescent="0.25">
      <c r="A41" s="4" t="s">
        <v>87</v>
      </c>
    </row>
    <row r="42" spans="1:7" x14ac:dyDescent="0.25">
      <c r="A42" s="1"/>
      <c r="B42" s="2">
        <v>2019</v>
      </c>
      <c r="C42" s="2">
        <v>2020</v>
      </c>
      <c r="D42" s="2">
        <v>2021</v>
      </c>
      <c r="E42" s="2">
        <v>2022</v>
      </c>
      <c r="F42" s="2">
        <v>2023</v>
      </c>
      <c r="G42" s="2">
        <v>2024</v>
      </c>
    </row>
    <row r="43" spans="1:7" x14ac:dyDescent="0.25">
      <c r="A43" s="1" t="s">
        <v>66</v>
      </c>
      <c r="B43" s="1"/>
      <c r="C43" s="1">
        <v>1</v>
      </c>
      <c r="D43" s="1"/>
      <c r="E43" s="1"/>
      <c r="F43" s="1"/>
      <c r="G43" s="1"/>
    </row>
    <row r="44" spans="1:7" x14ac:dyDescent="0.25">
      <c r="A44" s="1" t="s">
        <v>65</v>
      </c>
      <c r="B44" s="1"/>
      <c r="C44" s="1"/>
      <c r="D44" s="1"/>
      <c r="E44" s="1"/>
      <c r="F44" s="1">
        <v>1</v>
      </c>
      <c r="G44" s="1"/>
    </row>
    <row r="45" spans="1:7" x14ac:dyDescent="0.25">
      <c r="A45" s="1" t="s">
        <v>59</v>
      </c>
      <c r="B45" s="1">
        <v>3</v>
      </c>
      <c r="C45" s="1">
        <v>4</v>
      </c>
      <c r="D45" s="1">
        <v>8</v>
      </c>
      <c r="E45" s="1">
        <v>18</v>
      </c>
      <c r="F45" s="1">
        <v>10</v>
      </c>
      <c r="G45" s="1">
        <v>4</v>
      </c>
    </row>
    <row r="46" spans="1:7" x14ac:dyDescent="0.25">
      <c r="A46" s="1" t="s">
        <v>60</v>
      </c>
      <c r="B46" s="1"/>
      <c r="C46" s="1">
        <v>1</v>
      </c>
      <c r="D46" s="1">
        <v>19</v>
      </c>
      <c r="E46" s="1">
        <v>14</v>
      </c>
      <c r="F46" s="1">
        <v>10</v>
      </c>
      <c r="G46" s="1">
        <v>4</v>
      </c>
    </row>
    <row r="47" spans="1:7" x14ac:dyDescent="0.25">
      <c r="A47" s="1" t="s">
        <v>61</v>
      </c>
      <c r="B47" s="1">
        <v>5</v>
      </c>
      <c r="C47" s="1">
        <v>4</v>
      </c>
      <c r="D47" s="1">
        <v>2</v>
      </c>
      <c r="E47" s="1">
        <v>6</v>
      </c>
      <c r="F47" s="1">
        <v>5</v>
      </c>
      <c r="G47" s="1">
        <v>4</v>
      </c>
    </row>
    <row r="48" spans="1:7" x14ac:dyDescent="0.25">
      <c r="A48" s="1" t="s">
        <v>62</v>
      </c>
      <c r="B48" s="1">
        <v>10</v>
      </c>
      <c r="C48" s="1">
        <v>7</v>
      </c>
      <c r="D48" s="1">
        <v>12</v>
      </c>
      <c r="E48" s="1">
        <v>20</v>
      </c>
      <c r="F48" s="1">
        <v>15</v>
      </c>
      <c r="G48" s="1">
        <v>6</v>
      </c>
    </row>
    <row r="49" spans="1:7" x14ac:dyDescent="0.25">
      <c r="A49" s="1" t="s">
        <v>63</v>
      </c>
      <c r="B49" s="1">
        <v>38</v>
      </c>
      <c r="C49" s="1">
        <v>33</v>
      </c>
      <c r="D49" s="1">
        <v>54</v>
      </c>
      <c r="E49" s="1">
        <v>64</v>
      </c>
      <c r="F49" s="1">
        <v>86</v>
      </c>
      <c r="G49" s="1">
        <v>95</v>
      </c>
    </row>
    <row r="50" spans="1:7" x14ac:dyDescent="0.25">
      <c r="A50" s="1" t="s">
        <v>67</v>
      </c>
      <c r="B50" s="1">
        <v>12</v>
      </c>
      <c r="C50" s="1">
        <v>10</v>
      </c>
      <c r="D50" s="1">
        <v>6</v>
      </c>
      <c r="E50" s="1">
        <v>17</v>
      </c>
      <c r="F50" s="1">
        <v>53</v>
      </c>
      <c r="G50" s="1">
        <v>85</v>
      </c>
    </row>
    <row r="51" spans="1:7" x14ac:dyDescent="0.25">
      <c r="A51" s="1" t="s">
        <v>70</v>
      </c>
      <c r="B51" s="1"/>
      <c r="C51" s="1"/>
      <c r="D51" s="1"/>
      <c r="E51" s="1"/>
      <c r="F51" s="1">
        <v>2</v>
      </c>
      <c r="G51" s="1">
        <v>2</v>
      </c>
    </row>
    <row r="52" spans="1:7" x14ac:dyDescent="0.25">
      <c r="A52" s="1" t="s">
        <v>64</v>
      </c>
      <c r="B52" s="1">
        <v>101</v>
      </c>
      <c r="C52" s="1">
        <v>83</v>
      </c>
      <c r="D52" s="1">
        <v>43</v>
      </c>
      <c r="E52" s="1"/>
      <c r="F52" s="1"/>
      <c r="G52" s="1"/>
    </row>
    <row r="53" spans="1:7" x14ac:dyDescent="0.25">
      <c r="A53" s="1" t="s">
        <v>71</v>
      </c>
      <c r="B53" s="1">
        <v>1</v>
      </c>
      <c r="C53" s="1">
        <v>1</v>
      </c>
      <c r="D53" s="1">
        <v>1</v>
      </c>
      <c r="E53" s="1"/>
      <c r="F53" s="1"/>
      <c r="G53" s="1"/>
    </row>
    <row r="54" spans="1:7" x14ac:dyDescent="0.25">
      <c r="A54" s="1" t="s">
        <v>56</v>
      </c>
      <c r="B54" s="1">
        <v>3</v>
      </c>
      <c r="C54" s="1">
        <v>1</v>
      </c>
      <c r="D54" s="1">
        <v>1</v>
      </c>
      <c r="E54" s="1">
        <v>1</v>
      </c>
      <c r="F54" s="1">
        <v>1</v>
      </c>
      <c r="G54" s="1">
        <v>2</v>
      </c>
    </row>
    <row r="55" spans="1:7" x14ac:dyDescent="0.25">
      <c r="A55" s="1" t="s">
        <v>4</v>
      </c>
      <c r="B55" s="1">
        <v>173</v>
      </c>
      <c r="C55" s="1">
        <v>145</v>
      </c>
      <c r="D55" s="1">
        <v>146</v>
      </c>
      <c r="E55" s="1">
        <v>140</v>
      </c>
      <c r="F55" s="1">
        <v>183</v>
      </c>
      <c r="G55" s="1">
        <v>202</v>
      </c>
    </row>
    <row r="57" spans="1:7" x14ac:dyDescent="0.25">
      <c r="A57" t="s">
        <v>73</v>
      </c>
    </row>
    <row r="58" spans="1:7" x14ac:dyDescent="0.25">
      <c r="A58" s="7" t="s">
        <v>76</v>
      </c>
    </row>
  </sheetData>
  <hyperlinks>
    <hyperlink ref="A58" r:id="rId1" xr:uid="{F07EA591-1498-4F27-94A6-665496EDAEBD}"/>
  </hyperlinks>
  <pageMargins left="0.7" right="0.7" top="0.75" bottom="0.75" header="0.3" footer="0.3"/>
  <pageSetup orientation="portrait" verticalDpi="0" r:id="rId2"/>
  <headerFooter>
    <oddHeader>&amp;C&amp;G</oddHeader>
  </headerFooter>
  <drawing r:id="rId3"/>
  <legacyDrawingHF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2C476-2C7D-4320-8898-FBBEB92AB94E}">
  <dimension ref="A4:G49"/>
  <sheetViews>
    <sheetView zoomScale="80" zoomScaleNormal="80" workbookViewId="0">
      <selection activeCell="A5" sqref="A5:XFD5"/>
    </sheetView>
  </sheetViews>
  <sheetFormatPr defaultRowHeight="15" x14ac:dyDescent="0.25"/>
  <cols>
    <col min="1" max="1" width="45.42578125" customWidth="1"/>
  </cols>
  <sheetData>
    <row r="4" spans="1:7" ht="18.75" x14ac:dyDescent="0.3">
      <c r="A4" s="14" t="s">
        <v>40</v>
      </c>
    </row>
    <row r="5" spans="1:7" ht="15.75" x14ac:dyDescent="0.25">
      <c r="A5" s="5"/>
    </row>
    <row r="6" spans="1:7" x14ac:dyDescent="0.25">
      <c r="A6" s="4" t="s">
        <v>88</v>
      </c>
    </row>
    <row r="7" spans="1:7" x14ac:dyDescent="0.25">
      <c r="A7" s="1"/>
      <c r="B7" s="2">
        <v>2019</v>
      </c>
      <c r="C7" s="2">
        <v>2020</v>
      </c>
      <c r="D7" s="2">
        <v>2021</v>
      </c>
      <c r="E7" s="2">
        <v>2022</v>
      </c>
      <c r="F7" s="2">
        <v>2023</v>
      </c>
      <c r="G7" s="2">
        <v>2024</v>
      </c>
    </row>
    <row r="8" spans="1:7" x14ac:dyDescent="0.25">
      <c r="A8" s="1" t="s">
        <v>1</v>
      </c>
      <c r="B8" s="1">
        <v>10</v>
      </c>
      <c r="C8" s="1">
        <v>11</v>
      </c>
      <c r="D8" s="1">
        <v>14</v>
      </c>
      <c r="E8" s="1">
        <v>16</v>
      </c>
      <c r="F8" s="1">
        <v>15</v>
      </c>
      <c r="G8" s="1">
        <v>29</v>
      </c>
    </row>
    <row r="9" spans="1:7" x14ac:dyDescent="0.25">
      <c r="A9" s="1" t="s">
        <v>2</v>
      </c>
      <c r="B9" s="1">
        <v>19</v>
      </c>
      <c r="C9" s="1">
        <v>16</v>
      </c>
      <c r="D9" s="1">
        <v>16</v>
      </c>
      <c r="E9" s="1">
        <v>18</v>
      </c>
      <c r="F9" s="1">
        <v>23</v>
      </c>
      <c r="G9" s="1">
        <v>23</v>
      </c>
    </row>
    <row r="10" spans="1:7" x14ac:dyDescent="0.25">
      <c r="A10" s="1" t="s">
        <v>3</v>
      </c>
      <c r="B10" s="1">
        <v>19</v>
      </c>
      <c r="C10" s="1">
        <v>16</v>
      </c>
      <c r="D10" s="1">
        <v>16</v>
      </c>
      <c r="E10" s="1">
        <v>17</v>
      </c>
      <c r="F10" s="1">
        <v>22</v>
      </c>
      <c r="G10" s="1">
        <v>23</v>
      </c>
    </row>
    <row r="11" spans="1:7" ht="15.75" x14ac:dyDescent="0.25">
      <c r="A11" s="5"/>
    </row>
    <row r="13" spans="1:7" x14ac:dyDescent="0.25">
      <c r="A13" s="4" t="s">
        <v>89</v>
      </c>
    </row>
    <row r="14" spans="1:7" x14ac:dyDescent="0.25">
      <c r="A14" s="1"/>
      <c r="B14" s="2">
        <v>2019</v>
      </c>
      <c r="C14" s="2">
        <v>2020</v>
      </c>
      <c r="D14" s="2">
        <v>2021</v>
      </c>
      <c r="E14" s="2">
        <v>2022</v>
      </c>
      <c r="F14" s="2">
        <v>2023</v>
      </c>
      <c r="G14" s="2">
        <v>2024</v>
      </c>
    </row>
    <row r="15" spans="1:7" x14ac:dyDescent="0.25">
      <c r="A15" s="1" t="s">
        <v>7</v>
      </c>
      <c r="B15" s="1"/>
      <c r="C15" s="1">
        <v>2</v>
      </c>
      <c r="D15" s="1"/>
      <c r="E15" s="1">
        <v>2</v>
      </c>
      <c r="F15" s="1">
        <v>2</v>
      </c>
      <c r="G15" s="1">
        <v>4</v>
      </c>
    </row>
    <row r="16" spans="1:7" x14ac:dyDescent="0.25">
      <c r="A16" s="1" t="s">
        <v>10</v>
      </c>
      <c r="B16" s="1">
        <v>19</v>
      </c>
      <c r="C16" s="1">
        <v>14</v>
      </c>
      <c r="D16" s="1">
        <v>16</v>
      </c>
      <c r="E16" s="1">
        <v>15</v>
      </c>
      <c r="F16" s="1">
        <v>20</v>
      </c>
      <c r="G16" s="1">
        <v>19</v>
      </c>
    </row>
    <row r="17" spans="1:7" x14ac:dyDescent="0.25">
      <c r="A17" s="1" t="s">
        <v>4</v>
      </c>
      <c r="B17" s="1">
        <v>19</v>
      </c>
      <c r="C17" s="1">
        <v>16</v>
      </c>
      <c r="D17" s="1">
        <v>16</v>
      </c>
      <c r="E17" s="1">
        <v>17</v>
      </c>
      <c r="F17" s="1">
        <v>22</v>
      </c>
      <c r="G17" s="1">
        <v>23</v>
      </c>
    </row>
    <row r="18" spans="1:7" x14ac:dyDescent="0.25">
      <c r="A18" s="1" t="s">
        <v>20</v>
      </c>
      <c r="B18" s="3">
        <f>+B16/B17</f>
        <v>1</v>
      </c>
      <c r="C18" s="3">
        <f t="shared" ref="C18:G18" si="0">+C16/C17</f>
        <v>0.875</v>
      </c>
      <c r="D18" s="3">
        <f t="shared" si="0"/>
        <v>1</v>
      </c>
      <c r="E18" s="3">
        <f t="shared" si="0"/>
        <v>0.88235294117647056</v>
      </c>
      <c r="F18" s="3">
        <f t="shared" si="0"/>
        <v>0.90909090909090906</v>
      </c>
      <c r="G18" s="3">
        <f t="shared" si="0"/>
        <v>0.82608695652173914</v>
      </c>
    </row>
    <row r="21" spans="1:7" x14ac:dyDescent="0.25">
      <c r="A21" s="4" t="s">
        <v>90</v>
      </c>
    </row>
    <row r="22" spans="1:7" x14ac:dyDescent="0.25">
      <c r="A22" s="1"/>
      <c r="B22" s="2">
        <v>2019</v>
      </c>
      <c r="C22" s="2">
        <v>2020</v>
      </c>
      <c r="D22" s="2">
        <v>2021</v>
      </c>
      <c r="E22" s="2">
        <v>2022</v>
      </c>
      <c r="F22" s="2">
        <v>2023</v>
      </c>
      <c r="G22" s="2">
        <v>2024</v>
      </c>
    </row>
    <row r="23" spans="1:7" x14ac:dyDescent="0.25">
      <c r="A23" s="1" t="s">
        <v>29</v>
      </c>
      <c r="B23" s="1"/>
      <c r="C23" s="1"/>
      <c r="D23" s="1"/>
      <c r="E23" s="1">
        <v>1</v>
      </c>
      <c r="F23" s="1"/>
      <c r="G23" s="1"/>
    </row>
    <row r="24" spans="1:7" x14ac:dyDescent="0.25">
      <c r="A24" s="1" t="s">
        <v>30</v>
      </c>
      <c r="B24" s="1">
        <v>2</v>
      </c>
      <c r="C24" s="1"/>
      <c r="D24" s="1">
        <v>2</v>
      </c>
      <c r="E24" s="1"/>
      <c r="F24" s="1">
        <v>1</v>
      </c>
      <c r="G24" s="1"/>
    </row>
    <row r="25" spans="1:7" x14ac:dyDescent="0.25">
      <c r="A25" s="1" t="s">
        <v>31</v>
      </c>
      <c r="B25" s="1">
        <v>1</v>
      </c>
      <c r="C25" s="1">
        <v>7</v>
      </c>
      <c r="D25" s="1">
        <v>3</v>
      </c>
      <c r="E25" s="1">
        <v>2</v>
      </c>
      <c r="F25" s="1">
        <v>5</v>
      </c>
      <c r="G25" s="1">
        <v>2</v>
      </c>
    </row>
    <row r="26" spans="1:7" x14ac:dyDescent="0.25">
      <c r="A26" s="1" t="s">
        <v>32</v>
      </c>
      <c r="B26" s="1">
        <v>4</v>
      </c>
      <c r="C26" s="1"/>
      <c r="D26" s="1">
        <v>1</v>
      </c>
      <c r="E26" s="1">
        <v>1</v>
      </c>
      <c r="F26" s="1">
        <v>1</v>
      </c>
      <c r="G26" s="1">
        <v>4</v>
      </c>
    </row>
    <row r="27" spans="1:7" x14ac:dyDescent="0.25">
      <c r="A27" s="1" t="s">
        <v>33</v>
      </c>
      <c r="B27" s="1"/>
      <c r="C27" s="1"/>
      <c r="D27" s="1"/>
      <c r="E27" s="1">
        <v>1</v>
      </c>
      <c r="F27" s="1"/>
      <c r="G27" s="1">
        <v>2</v>
      </c>
    </row>
    <row r="28" spans="1:7" x14ac:dyDescent="0.25">
      <c r="A28" s="1" t="s">
        <v>34</v>
      </c>
      <c r="B28" s="1">
        <v>8</v>
      </c>
      <c r="C28" s="1">
        <v>1</v>
      </c>
      <c r="D28" s="1">
        <v>4</v>
      </c>
      <c r="E28" s="1">
        <v>4</v>
      </c>
      <c r="F28" s="1">
        <v>6</v>
      </c>
      <c r="G28" s="1">
        <v>2</v>
      </c>
    </row>
    <row r="29" spans="1:7" x14ac:dyDescent="0.25">
      <c r="A29" s="1" t="s">
        <v>48</v>
      </c>
      <c r="B29" s="1">
        <v>2</v>
      </c>
      <c r="C29" s="1">
        <v>3</v>
      </c>
      <c r="D29" s="1">
        <v>4</v>
      </c>
      <c r="E29" s="1">
        <v>2</v>
      </c>
      <c r="F29" s="1">
        <v>2</v>
      </c>
      <c r="G29" s="1">
        <v>3</v>
      </c>
    </row>
    <row r="30" spans="1:7" x14ac:dyDescent="0.25">
      <c r="A30" s="1" t="s">
        <v>49</v>
      </c>
      <c r="B30" s="1">
        <v>1</v>
      </c>
      <c r="C30" s="1">
        <v>1</v>
      </c>
      <c r="D30" s="1"/>
      <c r="E30" s="1">
        <v>1</v>
      </c>
      <c r="F30" s="1">
        <v>1</v>
      </c>
      <c r="G30" s="1">
        <v>1</v>
      </c>
    </row>
    <row r="31" spans="1:7" x14ac:dyDescent="0.25">
      <c r="A31" s="1" t="s">
        <v>50</v>
      </c>
      <c r="B31" s="1">
        <v>1</v>
      </c>
      <c r="C31" s="1">
        <v>1</v>
      </c>
      <c r="D31" s="1">
        <v>1</v>
      </c>
      <c r="E31" s="1">
        <v>2</v>
      </c>
      <c r="F31" s="1">
        <v>3</v>
      </c>
      <c r="G31" s="1">
        <v>2</v>
      </c>
    </row>
    <row r="32" spans="1:7" x14ac:dyDescent="0.25">
      <c r="A32" s="1" t="s">
        <v>51</v>
      </c>
      <c r="B32" s="1"/>
      <c r="C32" s="1">
        <v>1</v>
      </c>
      <c r="D32" s="1">
        <v>1</v>
      </c>
      <c r="E32" s="1">
        <v>1</v>
      </c>
      <c r="F32" s="1">
        <v>1</v>
      </c>
      <c r="G32" s="1">
        <v>1</v>
      </c>
    </row>
    <row r="33" spans="1:7" x14ac:dyDescent="0.25">
      <c r="A33" s="1" t="s">
        <v>52</v>
      </c>
      <c r="B33" s="1"/>
      <c r="C33" s="1"/>
      <c r="D33" s="1"/>
      <c r="E33" s="1"/>
      <c r="F33" s="1"/>
      <c r="G33" s="1">
        <v>2</v>
      </c>
    </row>
    <row r="34" spans="1:7" x14ac:dyDescent="0.25">
      <c r="A34" s="1" t="s">
        <v>22</v>
      </c>
      <c r="B34" s="1"/>
      <c r="C34" s="1">
        <v>2</v>
      </c>
      <c r="D34" s="1"/>
      <c r="E34" s="1">
        <v>2</v>
      </c>
      <c r="F34" s="1">
        <v>2</v>
      </c>
      <c r="G34" s="1">
        <v>4</v>
      </c>
    </row>
    <row r="35" spans="1:7" x14ac:dyDescent="0.25">
      <c r="A35" s="1" t="s">
        <v>4</v>
      </c>
      <c r="B35" s="1">
        <v>19</v>
      </c>
      <c r="C35" s="1">
        <v>16</v>
      </c>
      <c r="D35" s="1">
        <v>16</v>
      </c>
      <c r="E35" s="1">
        <v>17</v>
      </c>
      <c r="F35" s="1">
        <v>22</v>
      </c>
      <c r="G35" s="1">
        <v>23</v>
      </c>
    </row>
    <row r="36" spans="1:7" x14ac:dyDescent="0.25">
      <c r="A36" s="1" t="s">
        <v>133</v>
      </c>
      <c r="B36" s="1">
        <v>53.9</v>
      </c>
      <c r="C36" s="1">
        <v>54.3</v>
      </c>
      <c r="D36" s="1">
        <v>55.1</v>
      </c>
      <c r="E36" s="1">
        <v>60.6</v>
      </c>
      <c r="F36" s="1">
        <v>57.4</v>
      </c>
      <c r="G36" s="1">
        <v>66.3</v>
      </c>
    </row>
    <row r="39" spans="1:7" x14ac:dyDescent="0.25">
      <c r="A39" s="4" t="s">
        <v>91</v>
      </c>
    </row>
    <row r="40" spans="1:7" x14ac:dyDescent="0.25">
      <c r="A40" s="1"/>
      <c r="B40" s="2">
        <v>2019</v>
      </c>
      <c r="C40" s="2">
        <v>2020</v>
      </c>
      <c r="D40" s="2">
        <v>2021</v>
      </c>
      <c r="E40" s="2">
        <v>2022</v>
      </c>
      <c r="F40" s="2">
        <v>2023</v>
      </c>
      <c r="G40" s="2">
        <v>2024</v>
      </c>
    </row>
    <row r="41" spans="1:7" x14ac:dyDescent="0.25">
      <c r="A41" s="1" t="s">
        <v>59</v>
      </c>
      <c r="B41" s="1"/>
      <c r="C41" s="1">
        <v>1</v>
      </c>
      <c r="D41" s="1">
        <v>1</v>
      </c>
      <c r="E41" s="1">
        <v>3</v>
      </c>
      <c r="F41" s="1"/>
      <c r="G41" s="1">
        <v>1</v>
      </c>
    </row>
    <row r="42" spans="1:7" x14ac:dyDescent="0.25">
      <c r="A42" s="1" t="s">
        <v>60</v>
      </c>
      <c r="B42" s="1"/>
      <c r="C42" s="1"/>
      <c r="D42" s="1">
        <v>1</v>
      </c>
      <c r="E42" s="1">
        <v>5</v>
      </c>
      <c r="F42" s="1">
        <v>2</v>
      </c>
      <c r="G42" s="1">
        <v>1</v>
      </c>
    </row>
    <row r="43" spans="1:7" x14ac:dyDescent="0.25">
      <c r="A43" s="1" t="s">
        <v>61</v>
      </c>
      <c r="B43" s="1"/>
      <c r="C43" s="1"/>
      <c r="D43" s="1"/>
      <c r="E43" s="1">
        <v>2</v>
      </c>
      <c r="F43" s="1"/>
      <c r="G43" s="1">
        <v>1</v>
      </c>
    </row>
    <row r="44" spans="1:7" x14ac:dyDescent="0.25">
      <c r="A44" s="1" t="s">
        <v>62</v>
      </c>
      <c r="B44" s="1">
        <v>2</v>
      </c>
      <c r="C44" s="1">
        <v>1</v>
      </c>
      <c r="D44" s="1">
        <v>3</v>
      </c>
      <c r="E44" s="1">
        <v>4</v>
      </c>
      <c r="F44" s="1">
        <v>4</v>
      </c>
      <c r="G44" s="1">
        <v>1</v>
      </c>
    </row>
    <row r="45" spans="1:7" x14ac:dyDescent="0.25">
      <c r="A45" s="1" t="s">
        <v>63</v>
      </c>
      <c r="B45" s="1">
        <v>7</v>
      </c>
      <c r="C45" s="1">
        <v>2</v>
      </c>
      <c r="D45" s="1">
        <v>6</v>
      </c>
      <c r="E45" s="1">
        <v>2</v>
      </c>
      <c r="F45" s="1">
        <v>13</v>
      </c>
      <c r="G45" s="1">
        <v>16</v>
      </c>
    </row>
    <row r="46" spans="1:7" x14ac:dyDescent="0.25">
      <c r="A46" s="1" t="s">
        <v>67</v>
      </c>
      <c r="B46" s="1"/>
      <c r="C46" s="1"/>
      <c r="D46" s="1"/>
      <c r="E46" s="1"/>
      <c r="F46" s="1">
        <v>3</v>
      </c>
      <c r="G46" s="1">
        <v>3</v>
      </c>
    </row>
    <row r="47" spans="1:7" x14ac:dyDescent="0.25">
      <c r="A47" s="1" t="s">
        <v>70</v>
      </c>
      <c r="B47" s="1"/>
      <c r="C47" s="1"/>
      <c r="D47" s="1"/>
      <c r="E47" s="1">
        <v>1</v>
      </c>
      <c r="F47" s="1"/>
      <c r="G47" s="1"/>
    </row>
    <row r="48" spans="1:7" x14ac:dyDescent="0.25">
      <c r="A48" s="1" t="s">
        <v>64</v>
      </c>
      <c r="B48" s="1">
        <v>10</v>
      </c>
      <c r="C48" s="1">
        <v>12</v>
      </c>
      <c r="D48" s="1">
        <v>5</v>
      </c>
      <c r="E48" s="1"/>
      <c r="F48" s="1"/>
      <c r="G48" s="1"/>
    </row>
    <row r="49" spans="1:7" x14ac:dyDescent="0.25">
      <c r="A49" s="1" t="s">
        <v>4</v>
      </c>
      <c r="B49" s="1">
        <v>19</v>
      </c>
      <c r="C49" s="1">
        <v>16</v>
      </c>
      <c r="D49" s="1">
        <v>16</v>
      </c>
      <c r="E49" s="1">
        <v>17</v>
      </c>
      <c r="F49" s="1">
        <v>22</v>
      </c>
      <c r="G49" s="1">
        <v>23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A3E8B-8CCC-4082-B6E3-B1A0DA2DEF97}">
  <dimension ref="A1:G56"/>
  <sheetViews>
    <sheetView workbookViewId="0">
      <selection activeCell="C38" sqref="C38"/>
    </sheetView>
  </sheetViews>
  <sheetFormatPr defaultRowHeight="15" x14ac:dyDescent="0.25"/>
  <cols>
    <col min="1" max="1" width="44.7109375" customWidth="1"/>
    <col min="7" max="7" width="12.42578125" customWidth="1"/>
  </cols>
  <sheetData>
    <row r="1" spans="1:7" ht="18.75" x14ac:dyDescent="0.3">
      <c r="A1" s="14" t="s">
        <v>41</v>
      </c>
    </row>
    <row r="2" spans="1:7" x14ac:dyDescent="0.25">
      <c r="A2" s="4"/>
    </row>
    <row r="3" spans="1:7" x14ac:dyDescent="0.25">
      <c r="A3" s="4" t="s">
        <v>92</v>
      </c>
    </row>
    <row r="4" spans="1:7" x14ac:dyDescent="0.25">
      <c r="A4" s="1"/>
      <c r="B4" s="2">
        <v>2019</v>
      </c>
      <c r="C4" s="2">
        <v>2020</v>
      </c>
      <c r="D4" s="2">
        <v>2021</v>
      </c>
      <c r="E4" s="2">
        <v>2022</v>
      </c>
      <c r="F4" s="2">
        <v>2023</v>
      </c>
      <c r="G4" s="2">
        <v>2024</v>
      </c>
    </row>
    <row r="5" spans="1:7" x14ac:dyDescent="0.25">
      <c r="A5" s="1" t="s">
        <v>1</v>
      </c>
      <c r="B5" s="1">
        <v>188</v>
      </c>
      <c r="C5" s="1">
        <v>165</v>
      </c>
      <c r="D5" s="1">
        <v>191</v>
      </c>
      <c r="E5" s="1">
        <v>127</v>
      </c>
      <c r="F5" s="1">
        <v>171</v>
      </c>
      <c r="G5" s="1">
        <v>165</v>
      </c>
    </row>
    <row r="6" spans="1:7" x14ac:dyDescent="0.25">
      <c r="A6" s="1" t="s">
        <v>2</v>
      </c>
      <c r="B6" s="1">
        <v>159</v>
      </c>
      <c r="C6" s="1">
        <v>123</v>
      </c>
      <c r="D6" s="1">
        <v>200</v>
      </c>
      <c r="E6" s="1">
        <v>141</v>
      </c>
      <c r="F6" s="1">
        <v>158</v>
      </c>
      <c r="G6" s="1">
        <v>150</v>
      </c>
    </row>
    <row r="7" spans="1:7" x14ac:dyDescent="0.25">
      <c r="A7" s="1" t="s">
        <v>3</v>
      </c>
      <c r="B7" s="1">
        <v>157</v>
      </c>
      <c r="C7" s="1">
        <v>125</v>
      </c>
      <c r="D7" s="1">
        <v>200</v>
      </c>
      <c r="E7" s="1">
        <v>141</v>
      </c>
      <c r="F7" s="1">
        <v>152</v>
      </c>
      <c r="G7" s="1">
        <v>156</v>
      </c>
    </row>
    <row r="10" spans="1:7" x14ac:dyDescent="0.25">
      <c r="A10" s="4" t="s">
        <v>93</v>
      </c>
    </row>
    <row r="11" spans="1:7" x14ac:dyDescent="0.25">
      <c r="A11" s="1"/>
      <c r="B11" s="2">
        <v>2019</v>
      </c>
      <c r="C11" s="2">
        <v>2020</v>
      </c>
      <c r="D11" s="2">
        <v>2021</v>
      </c>
      <c r="E11" s="2">
        <v>2022</v>
      </c>
      <c r="F11" s="2">
        <v>2023</v>
      </c>
      <c r="G11" s="2">
        <v>2024</v>
      </c>
    </row>
    <row r="12" spans="1:7" x14ac:dyDescent="0.25">
      <c r="A12" s="1" t="s">
        <v>5</v>
      </c>
      <c r="B12" s="1"/>
      <c r="C12" s="1"/>
      <c r="D12" s="1"/>
      <c r="E12" s="1">
        <v>1</v>
      </c>
      <c r="F12" s="1">
        <v>1</v>
      </c>
      <c r="G12" s="1"/>
    </row>
    <row r="13" spans="1:7" x14ac:dyDescent="0.25">
      <c r="A13" s="1" t="s">
        <v>13</v>
      </c>
      <c r="B13" s="1">
        <v>2</v>
      </c>
      <c r="C13" s="1"/>
      <c r="D13" s="1"/>
      <c r="E13" s="1">
        <v>1</v>
      </c>
      <c r="F13" s="1">
        <v>2</v>
      </c>
      <c r="G13" s="1">
        <v>1</v>
      </c>
    </row>
    <row r="14" spans="1:7" x14ac:dyDescent="0.25">
      <c r="A14" s="1" t="s">
        <v>14</v>
      </c>
      <c r="B14" s="1">
        <v>8</v>
      </c>
      <c r="C14" s="1">
        <v>4</v>
      </c>
      <c r="D14" s="1">
        <v>5</v>
      </c>
      <c r="E14" s="1">
        <v>2</v>
      </c>
      <c r="F14" s="1">
        <v>4</v>
      </c>
      <c r="G14" s="1">
        <v>1</v>
      </c>
    </row>
    <row r="15" spans="1:7" x14ac:dyDescent="0.25">
      <c r="A15" s="1" t="s">
        <v>6</v>
      </c>
      <c r="B15" s="1">
        <v>49</v>
      </c>
      <c r="C15" s="1">
        <v>30</v>
      </c>
      <c r="D15" s="1">
        <v>66</v>
      </c>
      <c r="E15" s="1">
        <v>39</v>
      </c>
      <c r="F15" s="1">
        <v>39</v>
      </c>
      <c r="G15" s="1">
        <v>10</v>
      </c>
    </row>
    <row r="16" spans="1:7" x14ac:dyDescent="0.25">
      <c r="A16" s="1" t="s">
        <v>7</v>
      </c>
      <c r="B16" s="1">
        <v>61</v>
      </c>
      <c r="C16" s="1">
        <v>50</v>
      </c>
      <c r="D16" s="1">
        <v>80</v>
      </c>
      <c r="E16" s="1">
        <v>64</v>
      </c>
      <c r="F16" s="1">
        <v>72</v>
      </c>
      <c r="G16" s="1">
        <v>105</v>
      </c>
    </row>
    <row r="17" spans="1:7" x14ac:dyDescent="0.25">
      <c r="A17" s="1" t="s">
        <v>8</v>
      </c>
      <c r="B17" s="1">
        <v>37</v>
      </c>
      <c r="C17" s="1">
        <v>41</v>
      </c>
      <c r="D17" s="1">
        <v>48</v>
      </c>
      <c r="E17" s="1">
        <v>34</v>
      </c>
      <c r="F17" s="1">
        <v>33</v>
      </c>
      <c r="G17" s="1">
        <v>39</v>
      </c>
    </row>
    <row r="18" spans="1:7" x14ac:dyDescent="0.25">
      <c r="A18" s="1" t="s">
        <v>15</v>
      </c>
      <c r="B18" s="1"/>
      <c r="C18" s="1"/>
      <c r="D18" s="1">
        <v>1</v>
      </c>
      <c r="E18" s="1"/>
      <c r="F18" s="1">
        <v>1</v>
      </c>
      <c r="G18" s="1"/>
    </row>
    <row r="19" spans="1:7" x14ac:dyDescent="0.25">
      <c r="A19" s="1" t="s">
        <v>4</v>
      </c>
      <c r="B19" s="1">
        <v>157</v>
      </c>
      <c r="C19" s="1">
        <v>125</v>
      </c>
      <c r="D19" s="1">
        <v>200</v>
      </c>
      <c r="E19" s="1">
        <v>141</v>
      </c>
      <c r="F19" s="1">
        <v>152</v>
      </c>
      <c r="G19" s="1">
        <v>156</v>
      </c>
    </row>
    <row r="20" spans="1:7" x14ac:dyDescent="0.25">
      <c r="A20" s="1" t="s">
        <v>20</v>
      </c>
      <c r="B20" s="3">
        <f>+B17/B19</f>
        <v>0.2356687898089172</v>
      </c>
      <c r="C20" s="3">
        <f t="shared" ref="C20:G20" si="0">+C17/C19</f>
        <v>0.32800000000000001</v>
      </c>
      <c r="D20" s="3">
        <f t="shared" si="0"/>
        <v>0.24</v>
      </c>
      <c r="E20" s="3">
        <f t="shared" si="0"/>
        <v>0.24113475177304963</v>
      </c>
      <c r="F20" s="3">
        <f t="shared" si="0"/>
        <v>0.21710526315789475</v>
      </c>
      <c r="G20" s="3">
        <f t="shared" si="0"/>
        <v>0.25</v>
      </c>
    </row>
    <row r="23" spans="1:7" x14ac:dyDescent="0.25">
      <c r="A23" s="4" t="s">
        <v>94</v>
      </c>
    </row>
    <row r="24" spans="1:7" x14ac:dyDescent="0.25">
      <c r="A24" s="1"/>
      <c r="B24" s="2">
        <v>2019</v>
      </c>
      <c r="C24" s="2">
        <v>2020</v>
      </c>
      <c r="D24" s="2">
        <v>2021</v>
      </c>
      <c r="E24" s="2">
        <v>2022</v>
      </c>
      <c r="F24" s="2">
        <v>2023</v>
      </c>
      <c r="G24" s="2">
        <v>2024</v>
      </c>
    </row>
    <row r="25" spans="1:7" x14ac:dyDescent="0.25">
      <c r="A25" s="1" t="s">
        <v>54</v>
      </c>
      <c r="B25" s="1"/>
      <c r="C25" s="1"/>
      <c r="D25" s="1">
        <v>1</v>
      </c>
      <c r="E25" s="1"/>
      <c r="F25" s="1"/>
      <c r="G25" s="1"/>
    </row>
    <row r="26" spans="1:7" x14ac:dyDescent="0.25">
      <c r="A26" s="1" t="s">
        <v>24</v>
      </c>
      <c r="B26" s="1">
        <v>2</v>
      </c>
      <c r="C26" s="1">
        <v>3</v>
      </c>
      <c r="D26" s="1">
        <v>1</v>
      </c>
      <c r="E26" s="1">
        <v>3</v>
      </c>
      <c r="F26" s="1"/>
      <c r="G26" s="1"/>
    </row>
    <row r="27" spans="1:7" x14ac:dyDescent="0.25">
      <c r="A27" s="1" t="s">
        <v>25</v>
      </c>
      <c r="B27" s="1">
        <v>1</v>
      </c>
      <c r="C27" s="1">
        <v>5</v>
      </c>
      <c r="D27" s="1">
        <v>2</v>
      </c>
      <c r="E27" s="1">
        <v>1</v>
      </c>
      <c r="F27" s="1"/>
      <c r="G27" s="1">
        <v>2</v>
      </c>
    </row>
    <row r="28" spans="1:7" x14ac:dyDescent="0.25">
      <c r="A28" s="1" t="s">
        <v>26</v>
      </c>
      <c r="B28" s="1">
        <v>10</v>
      </c>
      <c r="C28" s="1">
        <v>13</v>
      </c>
      <c r="D28" s="1">
        <v>10</v>
      </c>
      <c r="E28" s="1">
        <v>12</v>
      </c>
      <c r="F28" s="1">
        <v>9</v>
      </c>
      <c r="G28" s="1">
        <v>9</v>
      </c>
    </row>
    <row r="29" spans="1:7" x14ac:dyDescent="0.25">
      <c r="A29" s="1" t="s">
        <v>27</v>
      </c>
      <c r="B29" s="1">
        <v>4</v>
      </c>
      <c r="C29" s="1">
        <v>5</v>
      </c>
      <c r="D29" s="1">
        <v>4</v>
      </c>
      <c r="E29" s="1">
        <v>2</v>
      </c>
      <c r="F29" s="1">
        <v>4</v>
      </c>
      <c r="G29" s="1">
        <v>3</v>
      </c>
    </row>
    <row r="30" spans="1:7" x14ac:dyDescent="0.25">
      <c r="A30" s="1" t="s">
        <v>28</v>
      </c>
      <c r="B30" s="1">
        <v>3</v>
      </c>
      <c r="C30" s="1">
        <v>3</v>
      </c>
      <c r="D30" s="1">
        <v>9</v>
      </c>
      <c r="E30" s="1">
        <v>1</v>
      </c>
      <c r="F30" s="1">
        <v>3</v>
      </c>
      <c r="G30" s="1">
        <v>4</v>
      </c>
    </row>
    <row r="31" spans="1:7" x14ac:dyDescent="0.25">
      <c r="A31" s="1" t="s">
        <v>29</v>
      </c>
      <c r="B31" s="1">
        <v>9</v>
      </c>
      <c r="C31" s="1">
        <v>4</v>
      </c>
      <c r="D31" s="1">
        <v>13</v>
      </c>
      <c r="E31" s="1">
        <v>7</v>
      </c>
      <c r="F31" s="1">
        <v>11</v>
      </c>
      <c r="G31" s="1">
        <v>8</v>
      </c>
    </row>
    <row r="32" spans="1:7" x14ac:dyDescent="0.25">
      <c r="A32" s="1" t="s">
        <v>30</v>
      </c>
      <c r="B32" s="1">
        <v>5</v>
      </c>
      <c r="C32" s="1">
        <v>5</v>
      </c>
      <c r="D32" s="1">
        <v>6</v>
      </c>
      <c r="E32" s="1">
        <v>5</v>
      </c>
      <c r="F32" s="1">
        <v>2</v>
      </c>
      <c r="G32" s="1">
        <v>3</v>
      </c>
    </row>
    <row r="33" spans="1:7" x14ac:dyDescent="0.25">
      <c r="A33" s="1" t="s">
        <v>31</v>
      </c>
      <c r="B33" s="1">
        <v>2</v>
      </c>
      <c r="C33" s="1">
        <v>3</v>
      </c>
      <c r="D33" s="1">
        <v>2</v>
      </c>
      <c r="E33" s="1">
        <v>1</v>
      </c>
      <c r="F33" s="1">
        <v>4</v>
      </c>
      <c r="G33" s="1">
        <v>8</v>
      </c>
    </row>
    <row r="34" spans="1:7" x14ac:dyDescent="0.25">
      <c r="A34" s="1" t="s">
        <v>32</v>
      </c>
      <c r="B34" s="1">
        <v>1</v>
      </c>
      <c r="C34" s="1"/>
      <c r="D34" s="1"/>
      <c r="E34" s="1">
        <v>1</v>
      </c>
      <c r="F34" s="1"/>
      <c r="G34" s="1">
        <v>2</v>
      </c>
    </row>
    <row r="35" spans="1:7" x14ac:dyDescent="0.25">
      <c r="A35" s="1" t="s">
        <v>48</v>
      </c>
      <c r="B35" s="1"/>
      <c r="C35" s="1"/>
      <c r="D35" s="1"/>
      <c r="E35" s="1">
        <v>1</v>
      </c>
      <c r="F35" s="1"/>
      <c r="G35" s="1"/>
    </row>
    <row r="36" spans="1:7" x14ac:dyDescent="0.25">
      <c r="A36" s="1" t="s">
        <v>22</v>
      </c>
      <c r="B36" s="1">
        <v>120</v>
      </c>
      <c r="C36" s="1">
        <v>84</v>
      </c>
      <c r="D36" s="1">
        <v>152</v>
      </c>
      <c r="E36" s="1">
        <v>107</v>
      </c>
      <c r="F36" s="1">
        <v>119</v>
      </c>
      <c r="G36" s="1">
        <v>117</v>
      </c>
    </row>
    <row r="37" spans="1:7" x14ac:dyDescent="0.25">
      <c r="A37" s="1" t="s">
        <v>4</v>
      </c>
      <c r="B37" s="1">
        <v>157</v>
      </c>
      <c r="C37" s="1">
        <v>125</v>
      </c>
      <c r="D37" s="1">
        <v>200</v>
      </c>
      <c r="E37" s="1">
        <v>141</v>
      </c>
      <c r="F37" s="1">
        <v>152</v>
      </c>
      <c r="G37" s="1">
        <v>156</v>
      </c>
    </row>
    <row r="38" spans="1:7" x14ac:dyDescent="0.25">
      <c r="A38" s="1" t="s">
        <v>156</v>
      </c>
      <c r="B38" s="3">
        <f>+(B25+B26+B27+B28+B29+B30)/(B37-B36)</f>
        <v>0.54054054054054057</v>
      </c>
      <c r="C38" s="3">
        <f t="shared" ref="C38:G38" si="1">+(C25+C26+C27+C28+C29+C30)/(C37-C36)</f>
        <v>0.70731707317073167</v>
      </c>
      <c r="D38" s="3">
        <f t="shared" si="1"/>
        <v>0.5625</v>
      </c>
      <c r="E38" s="3">
        <f t="shared" si="1"/>
        <v>0.55882352941176472</v>
      </c>
      <c r="F38" s="3">
        <f t="shared" si="1"/>
        <v>0.48484848484848486</v>
      </c>
      <c r="G38" s="3">
        <f t="shared" si="1"/>
        <v>0.46153846153846156</v>
      </c>
    </row>
    <row r="39" spans="1:7" x14ac:dyDescent="0.25">
      <c r="A39" s="1" t="s">
        <v>133</v>
      </c>
      <c r="B39" s="10">
        <v>14.2</v>
      </c>
      <c r="C39" s="10">
        <v>12.1</v>
      </c>
      <c r="D39" s="10">
        <v>13.6</v>
      </c>
      <c r="E39" s="10">
        <v>14.9</v>
      </c>
      <c r="F39" s="10">
        <v>14.7</v>
      </c>
      <c r="G39" s="10">
        <v>17.7</v>
      </c>
    </row>
    <row r="42" spans="1:7" x14ac:dyDescent="0.25">
      <c r="A42" s="4" t="s">
        <v>95</v>
      </c>
    </row>
    <row r="43" spans="1:7" x14ac:dyDescent="0.25">
      <c r="A43" s="1"/>
      <c r="B43" s="2">
        <v>2019</v>
      </c>
      <c r="C43" s="2">
        <v>2020</v>
      </c>
      <c r="D43" s="2">
        <v>2021</v>
      </c>
      <c r="E43" s="2">
        <v>2022</v>
      </c>
      <c r="F43" s="2">
        <v>2023</v>
      </c>
      <c r="G43" s="2">
        <v>2024</v>
      </c>
    </row>
    <row r="44" spans="1:7" x14ac:dyDescent="0.25">
      <c r="A44" s="1" t="s">
        <v>25</v>
      </c>
      <c r="B44" s="1"/>
      <c r="C44" s="1"/>
      <c r="D44" s="1">
        <v>3</v>
      </c>
      <c r="E44" s="1">
        <v>1</v>
      </c>
      <c r="F44" s="1"/>
      <c r="G44" s="1"/>
    </row>
    <row r="45" spans="1:7" x14ac:dyDescent="0.25">
      <c r="A45" s="1" t="s">
        <v>69</v>
      </c>
      <c r="B45" s="1"/>
      <c r="C45" s="1"/>
      <c r="D45" s="1">
        <v>1</v>
      </c>
      <c r="E45" s="1">
        <v>1</v>
      </c>
      <c r="F45" s="1"/>
      <c r="G45" s="1"/>
    </row>
    <row r="46" spans="1:7" x14ac:dyDescent="0.25">
      <c r="A46" s="1" t="s">
        <v>66</v>
      </c>
      <c r="B46" s="1">
        <v>31</v>
      </c>
      <c r="C46" s="1">
        <v>31</v>
      </c>
      <c r="D46" s="1">
        <v>50</v>
      </c>
      <c r="E46" s="1">
        <v>39</v>
      </c>
      <c r="F46" s="1">
        <v>44</v>
      </c>
      <c r="G46" s="1">
        <v>37</v>
      </c>
    </row>
    <row r="47" spans="1:7" x14ac:dyDescent="0.25">
      <c r="A47" s="1" t="s">
        <v>65</v>
      </c>
      <c r="B47" s="1">
        <v>18</v>
      </c>
      <c r="C47" s="1">
        <v>18</v>
      </c>
      <c r="D47" s="1">
        <v>31</v>
      </c>
      <c r="E47" s="1">
        <v>20</v>
      </c>
      <c r="F47" s="1">
        <v>23</v>
      </c>
      <c r="G47" s="1">
        <v>34</v>
      </c>
    </row>
    <row r="48" spans="1:7" x14ac:dyDescent="0.25">
      <c r="A48" s="1" t="s">
        <v>59</v>
      </c>
      <c r="B48" s="1">
        <v>31</v>
      </c>
      <c r="C48" s="1">
        <v>22</v>
      </c>
      <c r="D48" s="1">
        <v>50</v>
      </c>
      <c r="E48" s="1">
        <v>47</v>
      </c>
      <c r="F48" s="1">
        <v>39</v>
      </c>
      <c r="G48" s="1">
        <v>40</v>
      </c>
    </row>
    <row r="49" spans="1:7" x14ac:dyDescent="0.25">
      <c r="A49" s="1" t="s">
        <v>60</v>
      </c>
      <c r="B49" s="1">
        <v>17</v>
      </c>
      <c r="C49" s="1">
        <v>6</v>
      </c>
      <c r="D49" s="1">
        <v>25</v>
      </c>
      <c r="E49" s="1">
        <v>17</v>
      </c>
      <c r="F49" s="1">
        <v>25</v>
      </c>
      <c r="G49" s="1">
        <v>19</v>
      </c>
    </row>
    <row r="50" spans="1:7" x14ac:dyDescent="0.25">
      <c r="A50" s="1" t="s">
        <v>61</v>
      </c>
      <c r="B50" s="1">
        <v>4</v>
      </c>
      <c r="C50" s="1">
        <v>4</v>
      </c>
      <c r="D50" s="1">
        <v>3</v>
      </c>
      <c r="E50" s="1">
        <v>2</v>
      </c>
      <c r="F50" s="1">
        <v>3</v>
      </c>
      <c r="G50" s="1">
        <v>5</v>
      </c>
    </row>
    <row r="51" spans="1:7" x14ac:dyDescent="0.25">
      <c r="A51" s="1" t="s">
        <v>62</v>
      </c>
      <c r="B51" s="1">
        <v>3</v>
      </c>
      <c r="C51" s="1">
        <v>2</v>
      </c>
      <c r="D51" s="1">
        <v>6</v>
      </c>
      <c r="E51" s="1">
        <v>3</v>
      </c>
      <c r="F51" s="1">
        <v>2</v>
      </c>
      <c r="G51" s="1">
        <v>7</v>
      </c>
    </row>
    <row r="52" spans="1:7" x14ac:dyDescent="0.25">
      <c r="A52" s="1" t="s">
        <v>63</v>
      </c>
      <c r="B52" s="1">
        <v>3</v>
      </c>
      <c r="C52" s="1">
        <v>1</v>
      </c>
      <c r="D52" s="1">
        <v>6</v>
      </c>
      <c r="E52" s="1">
        <v>5</v>
      </c>
      <c r="F52" s="1">
        <v>12</v>
      </c>
      <c r="G52" s="1">
        <v>13</v>
      </c>
    </row>
    <row r="53" spans="1:7" x14ac:dyDescent="0.25">
      <c r="A53" s="1" t="s">
        <v>67</v>
      </c>
      <c r="B53" s="1">
        <v>2</v>
      </c>
      <c r="C53" s="1">
        <v>1</v>
      </c>
      <c r="D53" s="1"/>
      <c r="E53" s="1">
        <v>2</v>
      </c>
      <c r="F53" s="1">
        <v>1</v>
      </c>
      <c r="G53" s="1">
        <v>1</v>
      </c>
    </row>
    <row r="54" spans="1:7" x14ac:dyDescent="0.25">
      <c r="A54" s="1" t="s">
        <v>64</v>
      </c>
      <c r="B54" s="1">
        <v>44</v>
      </c>
      <c r="C54" s="1">
        <v>40</v>
      </c>
      <c r="D54" s="1">
        <v>23</v>
      </c>
      <c r="E54" s="1"/>
      <c r="F54" s="1"/>
      <c r="G54" s="1"/>
    </row>
    <row r="55" spans="1:7" x14ac:dyDescent="0.25">
      <c r="A55" s="1" t="s">
        <v>56</v>
      </c>
      <c r="B55" s="1">
        <v>4</v>
      </c>
      <c r="C55" s="1"/>
      <c r="D55" s="1">
        <v>2</v>
      </c>
      <c r="E55" s="1">
        <v>4</v>
      </c>
      <c r="F55" s="1">
        <v>3</v>
      </c>
      <c r="G55" s="1"/>
    </row>
    <row r="56" spans="1:7" x14ac:dyDescent="0.25">
      <c r="A56" s="1" t="s">
        <v>4</v>
      </c>
      <c r="B56" s="1">
        <v>157</v>
      </c>
      <c r="C56" s="1">
        <v>125</v>
      </c>
      <c r="D56" s="1">
        <v>200</v>
      </c>
      <c r="E56" s="1">
        <v>141</v>
      </c>
      <c r="F56" s="1">
        <v>152</v>
      </c>
      <c r="G56" s="1">
        <v>156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7237B-616B-4660-97CB-AC05605F6BCF}">
  <dimension ref="A4:G50"/>
  <sheetViews>
    <sheetView workbookViewId="0">
      <selection sqref="A1:XFD1"/>
    </sheetView>
  </sheetViews>
  <sheetFormatPr defaultRowHeight="15" x14ac:dyDescent="0.25"/>
  <cols>
    <col min="1" max="1" width="45.7109375" customWidth="1"/>
  </cols>
  <sheetData>
    <row r="4" spans="1:7" ht="18.75" x14ac:dyDescent="0.3">
      <c r="A4" s="14" t="s">
        <v>42</v>
      </c>
    </row>
    <row r="5" spans="1:7" ht="15.75" x14ac:dyDescent="0.25">
      <c r="A5" s="5"/>
    </row>
    <row r="6" spans="1:7" ht="15.75" x14ac:dyDescent="0.25">
      <c r="A6" s="5"/>
    </row>
    <row r="7" spans="1:7" x14ac:dyDescent="0.25">
      <c r="A7" s="4" t="s">
        <v>96</v>
      </c>
    </row>
    <row r="8" spans="1:7" x14ac:dyDescent="0.25">
      <c r="A8" s="1"/>
      <c r="B8" s="2">
        <v>2019</v>
      </c>
      <c r="C8" s="2">
        <v>2020</v>
      </c>
      <c r="D8" s="2">
        <v>2021</v>
      </c>
      <c r="E8" s="2">
        <v>2022</v>
      </c>
      <c r="F8" s="2">
        <v>2023</v>
      </c>
      <c r="G8" s="2">
        <v>2024</v>
      </c>
    </row>
    <row r="9" spans="1:7" x14ac:dyDescent="0.25">
      <c r="A9" s="1" t="s">
        <v>1</v>
      </c>
      <c r="B9" s="1">
        <v>9</v>
      </c>
      <c r="C9" s="1">
        <v>6</v>
      </c>
      <c r="D9" s="1">
        <v>13</v>
      </c>
      <c r="E9" s="1">
        <v>5</v>
      </c>
      <c r="F9" s="1">
        <v>8</v>
      </c>
      <c r="G9" s="1">
        <v>8</v>
      </c>
    </row>
    <row r="10" spans="1:7" x14ac:dyDescent="0.25">
      <c r="A10" s="1" t="s">
        <v>2</v>
      </c>
      <c r="B10" s="1">
        <v>10</v>
      </c>
      <c r="C10" s="1">
        <v>5</v>
      </c>
      <c r="D10" s="1">
        <v>14</v>
      </c>
      <c r="E10" s="1">
        <v>8</v>
      </c>
      <c r="F10" s="1">
        <v>8</v>
      </c>
      <c r="G10" s="1">
        <v>14</v>
      </c>
    </row>
    <row r="11" spans="1:7" x14ac:dyDescent="0.25">
      <c r="A11" s="1" t="s">
        <v>3</v>
      </c>
      <c r="B11" s="1">
        <v>10</v>
      </c>
      <c r="C11" s="1">
        <v>5</v>
      </c>
      <c r="D11" s="1">
        <v>14</v>
      </c>
      <c r="E11" s="1">
        <v>8</v>
      </c>
      <c r="F11" s="1">
        <v>8</v>
      </c>
      <c r="G11" s="1">
        <v>14</v>
      </c>
    </row>
    <row r="14" spans="1:7" x14ac:dyDescent="0.25">
      <c r="A14" s="4" t="s">
        <v>97</v>
      </c>
    </row>
    <row r="15" spans="1:7" x14ac:dyDescent="0.25">
      <c r="A15" s="1"/>
      <c r="B15" s="2">
        <v>2019</v>
      </c>
      <c r="C15" s="2">
        <v>2020</v>
      </c>
      <c r="D15" s="2">
        <v>2021</v>
      </c>
      <c r="E15" s="2">
        <v>2022</v>
      </c>
      <c r="F15" s="2">
        <v>2023</v>
      </c>
      <c r="G15" s="2">
        <v>2024</v>
      </c>
    </row>
    <row r="16" spans="1:7" x14ac:dyDescent="0.25">
      <c r="A16" s="1" t="s">
        <v>7</v>
      </c>
      <c r="B16" s="1">
        <v>2</v>
      </c>
      <c r="C16" s="1"/>
      <c r="D16" s="1">
        <v>2</v>
      </c>
      <c r="E16" s="1">
        <v>1</v>
      </c>
      <c r="F16" s="1">
        <v>1</v>
      </c>
      <c r="G16" s="1"/>
    </row>
    <row r="17" spans="1:7" x14ac:dyDescent="0.25">
      <c r="A17" s="1" t="s">
        <v>8</v>
      </c>
      <c r="B17" s="1">
        <v>8</v>
      </c>
      <c r="C17" s="1">
        <v>5</v>
      </c>
      <c r="D17" s="1">
        <v>12</v>
      </c>
      <c r="E17" s="1">
        <v>7</v>
      </c>
      <c r="F17" s="1">
        <v>7</v>
      </c>
      <c r="G17" s="1">
        <v>14</v>
      </c>
    </row>
    <row r="18" spans="1:7" x14ac:dyDescent="0.25">
      <c r="A18" s="1" t="s">
        <v>4</v>
      </c>
      <c r="B18" s="1">
        <v>10</v>
      </c>
      <c r="C18" s="1">
        <v>5</v>
      </c>
      <c r="D18" s="1">
        <v>14</v>
      </c>
      <c r="E18" s="1">
        <v>8</v>
      </c>
      <c r="F18" s="1">
        <v>8</v>
      </c>
      <c r="G18" s="1">
        <v>14</v>
      </c>
    </row>
    <row r="19" spans="1:7" x14ac:dyDescent="0.25">
      <c r="A19" s="1" t="s">
        <v>20</v>
      </c>
      <c r="B19" s="3">
        <f>+B17/B18</f>
        <v>0.8</v>
      </c>
      <c r="C19" s="3">
        <f t="shared" ref="C19:G19" si="0">+C17/C18</f>
        <v>1</v>
      </c>
      <c r="D19" s="3">
        <f t="shared" si="0"/>
        <v>0.8571428571428571</v>
      </c>
      <c r="E19" s="3">
        <f t="shared" si="0"/>
        <v>0.875</v>
      </c>
      <c r="F19" s="3">
        <f t="shared" si="0"/>
        <v>0.875</v>
      </c>
      <c r="G19" s="3">
        <f t="shared" si="0"/>
        <v>1</v>
      </c>
    </row>
    <row r="22" spans="1:7" x14ac:dyDescent="0.25">
      <c r="A22" s="4" t="s">
        <v>98</v>
      </c>
    </row>
    <row r="23" spans="1:7" x14ac:dyDescent="0.25">
      <c r="A23" s="1"/>
      <c r="B23" s="2">
        <v>2019</v>
      </c>
      <c r="C23" s="2">
        <v>2020</v>
      </c>
      <c r="D23" s="2">
        <v>2021</v>
      </c>
      <c r="E23" s="2">
        <v>2022</v>
      </c>
      <c r="F23" s="2">
        <v>2023</v>
      </c>
      <c r="G23" s="2">
        <v>2024</v>
      </c>
    </row>
    <row r="24" spans="1:7" x14ac:dyDescent="0.25">
      <c r="A24" s="1" t="s">
        <v>29</v>
      </c>
      <c r="B24" s="1"/>
      <c r="C24" s="1"/>
      <c r="D24" s="1">
        <v>2</v>
      </c>
      <c r="E24" s="1"/>
      <c r="F24" s="1"/>
      <c r="G24" s="1"/>
    </row>
    <row r="25" spans="1:7" x14ac:dyDescent="0.25">
      <c r="A25" s="1" t="s">
        <v>30</v>
      </c>
      <c r="B25" s="1"/>
      <c r="C25" s="1"/>
      <c r="D25" s="1"/>
      <c r="E25" s="1">
        <v>2</v>
      </c>
      <c r="F25" s="1"/>
      <c r="G25" s="1"/>
    </row>
    <row r="26" spans="1:7" x14ac:dyDescent="0.25">
      <c r="A26" s="1" t="s">
        <v>31</v>
      </c>
      <c r="B26" s="1">
        <v>2</v>
      </c>
      <c r="C26" s="1">
        <v>3</v>
      </c>
      <c r="D26" s="1">
        <v>3</v>
      </c>
      <c r="E26" s="1">
        <v>1</v>
      </c>
      <c r="F26" s="1"/>
      <c r="G26" s="1">
        <v>1</v>
      </c>
    </row>
    <row r="27" spans="1:7" x14ac:dyDescent="0.25">
      <c r="A27" s="1" t="s">
        <v>32</v>
      </c>
      <c r="B27" s="1">
        <v>2</v>
      </c>
      <c r="C27" s="1">
        <v>1</v>
      </c>
      <c r="D27" s="1">
        <v>2</v>
      </c>
      <c r="E27" s="1">
        <v>1</v>
      </c>
      <c r="F27" s="1">
        <v>1</v>
      </c>
      <c r="G27" s="1">
        <v>3</v>
      </c>
    </row>
    <row r="28" spans="1:7" x14ac:dyDescent="0.25">
      <c r="A28" s="1" t="s">
        <v>33</v>
      </c>
      <c r="B28" s="1"/>
      <c r="C28" s="1"/>
      <c r="D28" s="1"/>
      <c r="E28" s="1">
        <v>1</v>
      </c>
      <c r="F28" s="1">
        <v>1</v>
      </c>
      <c r="G28" s="1">
        <v>1</v>
      </c>
    </row>
    <row r="29" spans="1:7" x14ac:dyDescent="0.25">
      <c r="A29" s="1" t="s">
        <v>34</v>
      </c>
      <c r="B29" s="1">
        <v>1</v>
      </c>
      <c r="C29" s="1">
        <v>1</v>
      </c>
      <c r="D29" s="1">
        <v>1</v>
      </c>
      <c r="E29" s="1"/>
      <c r="F29" s="1">
        <v>3</v>
      </c>
      <c r="G29" s="1">
        <v>3</v>
      </c>
    </row>
    <row r="30" spans="1:7" x14ac:dyDescent="0.25">
      <c r="A30" s="1" t="s">
        <v>48</v>
      </c>
      <c r="B30" s="1">
        <v>2</v>
      </c>
      <c r="C30" s="1"/>
      <c r="D30" s="1">
        <v>1</v>
      </c>
      <c r="E30" s="1">
        <v>1</v>
      </c>
      <c r="F30" s="1"/>
      <c r="G30" s="1">
        <v>3</v>
      </c>
    </row>
    <row r="31" spans="1:7" x14ac:dyDescent="0.25">
      <c r="A31" s="1" t="s">
        <v>49</v>
      </c>
      <c r="B31" s="1"/>
      <c r="C31" s="1"/>
      <c r="D31" s="1">
        <v>2</v>
      </c>
      <c r="E31" s="1"/>
      <c r="F31" s="1"/>
      <c r="G31" s="1">
        <v>2</v>
      </c>
    </row>
    <row r="32" spans="1:7" x14ac:dyDescent="0.25">
      <c r="A32" s="1" t="s">
        <v>50</v>
      </c>
      <c r="B32" s="1">
        <v>1</v>
      </c>
      <c r="C32" s="1"/>
      <c r="D32" s="1"/>
      <c r="E32" s="1"/>
      <c r="F32" s="1"/>
      <c r="G32" s="1"/>
    </row>
    <row r="33" spans="1:7" x14ac:dyDescent="0.25">
      <c r="A33" s="1" t="s">
        <v>51</v>
      </c>
      <c r="B33" s="1"/>
      <c r="C33" s="1"/>
      <c r="D33" s="1"/>
      <c r="E33" s="1">
        <v>1</v>
      </c>
      <c r="F33" s="1">
        <v>1</v>
      </c>
      <c r="G33" s="1">
        <v>1</v>
      </c>
    </row>
    <row r="34" spans="1:7" x14ac:dyDescent="0.25">
      <c r="A34" s="1" t="s">
        <v>52</v>
      </c>
      <c r="B34" s="1"/>
      <c r="C34" s="1"/>
      <c r="D34" s="1">
        <v>1</v>
      </c>
      <c r="E34" s="1"/>
      <c r="F34" s="1"/>
      <c r="G34" s="1"/>
    </row>
    <row r="35" spans="1:7" x14ac:dyDescent="0.25">
      <c r="A35" s="1" t="s">
        <v>53</v>
      </c>
      <c r="B35" s="1"/>
      <c r="C35" s="1"/>
      <c r="D35" s="1"/>
      <c r="E35" s="1"/>
      <c r="F35" s="1">
        <v>1</v>
      </c>
      <c r="G35" s="1"/>
    </row>
    <row r="36" spans="1:7" x14ac:dyDescent="0.25">
      <c r="A36" s="1" t="s">
        <v>22</v>
      </c>
      <c r="B36" s="1">
        <v>2</v>
      </c>
      <c r="C36" s="1"/>
      <c r="D36" s="1">
        <v>2</v>
      </c>
      <c r="E36" s="1">
        <v>1</v>
      </c>
      <c r="F36" s="1">
        <v>1</v>
      </c>
      <c r="G36" s="1"/>
    </row>
    <row r="37" spans="1:7" x14ac:dyDescent="0.25">
      <c r="A37" s="1" t="s">
        <v>4</v>
      </c>
      <c r="B37" s="1">
        <v>10</v>
      </c>
      <c r="C37" s="1">
        <v>5</v>
      </c>
      <c r="D37" s="1">
        <v>14</v>
      </c>
      <c r="E37" s="1">
        <v>8</v>
      </c>
      <c r="F37" s="1">
        <v>8</v>
      </c>
      <c r="G37" s="1">
        <v>14</v>
      </c>
    </row>
    <row r="38" spans="1:7" x14ac:dyDescent="0.25">
      <c r="A38" s="1" t="s">
        <v>133</v>
      </c>
      <c r="B38" s="1">
        <v>53.5</v>
      </c>
      <c r="C38" s="1">
        <v>36.4</v>
      </c>
      <c r="D38" s="1">
        <v>50.8</v>
      </c>
      <c r="E38" s="1">
        <v>49.3</v>
      </c>
      <c r="F38" s="1">
        <v>73.7</v>
      </c>
      <c r="G38" s="1">
        <v>61.3</v>
      </c>
    </row>
    <row r="41" spans="1:7" x14ac:dyDescent="0.25">
      <c r="A41" s="4" t="s">
        <v>99</v>
      </c>
    </row>
    <row r="42" spans="1:7" x14ac:dyDescent="0.25">
      <c r="A42" s="1"/>
      <c r="B42" s="2">
        <v>2019</v>
      </c>
      <c r="C42" s="2">
        <v>2020</v>
      </c>
      <c r="D42" s="2">
        <v>2021</v>
      </c>
      <c r="E42" s="2">
        <v>2022</v>
      </c>
      <c r="F42" s="2">
        <v>2023</v>
      </c>
      <c r="G42" s="2">
        <v>2024</v>
      </c>
    </row>
    <row r="43" spans="1:7" x14ac:dyDescent="0.25">
      <c r="A43" s="1" t="s">
        <v>59</v>
      </c>
      <c r="B43" s="1"/>
      <c r="C43" s="1"/>
      <c r="D43" s="1">
        <v>4</v>
      </c>
      <c r="E43" s="1">
        <v>5</v>
      </c>
      <c r="F43" s="1">
        <v>2</v>
      </c>
      <c r="G43" s="1"/>
    </row>
    <row r="44" spans="1:7" x14ac:dyDescent="0.25">
      <c r="A44" s="1" t="s">
        <v>60</v>
      </c>
      <c r="B44" s="1"/>
      <c r="C44" s="1"/>
      <c r="D44" s="1">
        <v>1</v>
      </c>
      <c r="E44" s="1">
        <v>1</v>
      </c>
      <c r="F44" s="1"/>
      <c r="G44" s="1">
        <v>1</v>
      </c>
    </row>
    <row r="45" spans="1:7" x14ac:dyDescent="0.25">
      <c r="A45" s="1" t="s">
        <v>61</v>
      </c>
      <c r="B45" s="1">
        <v>1</v>
      </c>
      <c r="C45" s="1"/>
      <c r="D45" s="1"/>
      <c r="E45" s="1"/>
      <c r="F45" s="1"/>
      <c r="G45" s="1">
        <v>1</v>
      </c>
    </row>
    <row r="46" spans="1:7" x14ac:dyDescent="0.25">
      <c r="A46" s="1" t="s">
        <v>62</v>
      </c>
      <c r="B46" s="1"/>
      <c r="C46" s="1">
        <v>1</v>
      </c>
      <c r="D46" s="1">
        <v>1</v>
      </c>
      <c r="E46" s="1"/>
      <c r="F46" s="1"/>
      <c r="G46" s="1">
        <v>3</v>
      </c>
    </row>
    <row r="47" spans="1:7" x14ac:dyDescent="0.25">
      <c r="A47" s="1" t="s">
        <v>63</v>
      </c>
      <c r="B47" s="1">
        <v>4</v>
      </c>
      <c r="C47" s="1">
        <v>1</v>
      </c>
      <c r="D47" s="1">
        <v>4</v>
      </c>
      <c r="E47" s="1">
        <v>2</v>
      </c>
      <c r="F47" s="1">
        <v>5</v>
      </c>
      <c r="G47" s="1">
        <v>6</v>
      </c>
    </row>
    <row r="48" spans="1:7" x14ac:dyDescent="0.25">
      <c r="A48" s="1" t="s">
        <v>67</v>
      </c>
      <c r="B48" s="1"/>
      <c r="C48" s="1"/>
      <c r="D48" s="1">
        <v>1</v>
      </c>
      <c r="E48" s="1"/>
      <c r="F48" s="1">
        <v>1</v>
      </c>
      <c r="G48" s="1">
        <v>3</v>
      </c>
    </row>
    <row r="49" spans="1:7" x14ac:dyDescent="0.25">
      <c r="A49" s="1" t="s">
        <v>64</v>
      </c>
      <c r="B49" s="1">
        <v>5</v>
      </c>
      <c r="C49" s="1">
        <v>3</v>
      </c>
      <c r="D49" s="1">
        <v>3</v>
      </c>
      <c r="E49" s="1"/>
      <c r="F49" s="1"/>
      <c r="G49" s="1"/>
    </row>
    <row r="50" spans="1:7" x14ac:dyDescent="0.25">
      <c r="A50" s="1" t="s">
        <v>4</v>
      </c>
      <c r="B50" s="1">
        <v>10</v>
      </c>
      <c r="C50" s="1">
        <v>5</v>
      </c>
      <c r="D50" s="1">
        <v>14</v>
      </c>
      <c r="E50" s="1">
        <v>8</v>
      </c>
      <c r="F50" s="1">
        <v>8</v>
      </c>
      <c r="G50" s="1">
        <v>14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D37EA-A25B-4E9B-8D66-F8867D8D1A85}">
  <dimension ref="A1:G36"/>
  <sheetViews>
    <sheetView zoomScale="80" zoomScaleNormal="80" workbookViewId="0"/>
  </sheetViews>
  <sheetFormatPr defaultRowHeight="15" x14ac:dyDescent="0.25"/>
  <cols>
    <col min="1" max="1" width="34.28515625" customWidth="1"/>
    <col min="7" max="7" width="11.28515625" customWidth="1"/>
  </cols>
  <sheetData>
    <row r="1" spans="1:7" ht="18.75" x14ac:dyDescent="0.3">
      <c r="A1" s="14" t="s">
        <v>45</v>
      </c>
    </row>
    <row r="2" spans="1:7" ht="15.75" x14ac:dyDescent="0.25">
      <c r="A2" s="5"/>
    </row>
    <row r="3" spans="1:7" x14ac:dyDescent="0.25">
      <c r="A3" s="4" t="s">
        <v>100</v>
      </c>
    </row>
    <row r="4" spans="1:7" x14ac:dyDescent="0.25">
      <c r="A4" s="1"/>
      <c r="B4" s="2">
        <v>2019</v>
      </c>
      <c r="C4" s="2">
        <v>2020</v>
      </c>
      <c r="D4" s="2">
        <v>2021</v>
      </c>
      <c r="E4" s="2">
        <v>2022</v>
      </c>
      <c r="F4" s="2">
        <v>2023</v>
      </c>
      <c r="G4" s="2">
        <v>2024</v>
      </c>
    </row>
    <row r="5" spans="1:7" x14ac:dyDescent="0.25">
      <c r="A5" s="1" t="s">
        <v>46</v>
      </c>
      <c r="B5" s="1">
        <v>3</v>
      </c>
      <c r="C5" s="1">
        <v>1</v>
      </c>
      <c r="D5" s="1">
        <v>2</v>
      </c>
      <c r="E5" s="1">
        <v>2</v>
      </c>
      <c r="F5" s="1">
        <v>2</v>
      </c>
      <c r="G5" s="1">
        <v>2</v>
      </c>
    </row>
    <row r="6" spans="1:7" x14ac:dyDescent="0.25">
      <c r="A6" s="1" t="s">
        <v>47</v>
      </c>
      <c r="B6" s="1">
        <v>2</v>
      </c>
      <c r="C6" s="1">
        <v>1</v>
      </c>
      <c r="D6" s="1">
        <v>2</v>
      </c>
      <c r="E6" s="1">
        <v>0</v>
      </c>
      <c r="F6" s="1">
        <v>3</v>
      </c>
      <c r="G6" s="1">
        <v>3</v>
      </c>
    </row>
    <row r="7" spans="1:7" x14ac:dyDescent="0.25">
      <c r="A7" s="1" t="s">
        <v>0</v>
      </c>
      <c r="B7" s="1">
        <v>2</v>
      </c>
      <c r="C7" s="1">
        <v>1</v>
      </c>
      <c r="D7" s="1">
        <v>2</v>
      </c>
      <c r="E7" s="1">
        <v>0</v>
      </c>
      <c r="F7" s="1">
        <v>3</v>
      </c>
      <c r="G7" s="1">
        <v>3</v>
      </c>
    </row>
    <row r="8" spans="1:7" ht="15.75" x14ac:dyDescent="0.25">
      <c r="A8" s="5"/>
    </row>
    <row r="10" spans="1:7" x14ac:dyDescent="0.25">
      <c r="A10" s="4" t="s">
        <v>101</v>
      </c>
    </row>
    <row r="11" spans="1:7" x14ac:dyDescent="0.25">
      <c r="A11" s="1"/>
      <c r="B11" s="2">
        <v>2019</v>
      </c>
      <c r="C11" s="2">
        <v>2020</v>
      </c>
      <c r="D11" s="2">
        <v>2021</v>
      </c>
      <c r="E11" s="2">
        <v>2022</v>
      </c>
      <c r="F11" s="2">
        <v>2023</v>
      </c>
      <c r="G11" s="2">
        <v>2024</v>
      </c>
    </row>
    <row r="12" spans="1:7" x14ac:dyDescent="0.25">
      <c r="A12" s="1" t="s">
        <v>8</v>
      </c>
      <c r="B12" s="1">
        <v>2</v>
      </c>
      <c r="C12" s="1">
        <v>1</v>
      </c>
      <c r="D12" s="1">
        <v>2</v>
      </c>
      <c r="E12" s="1"/>
      <c r="F12" s="1">
        <v>3</v>
      </c>
      <c r="G12" s="1">
        <v>3</v>
      </c>
    </row>
    <row r="13" spans="1:7" x14ac:dyDescent="0.25">
      <c r="A13" s="1" t="s">
        <v>4</v>
      </c>
      <c r="B13" s="1">
        <v>2</v>
      </c>
      <c r="C13" s="1">
        <v>1</v>
      </c>
      <c r="D13" s="1">
        <v>2</v>
      </c>
      <c r="E13" s="1"/>
      <c r="F13" s="1">
        <v>3</v>
      </c>
      <c r="G13" s="1">
        <v>3</v>
      </c>
    </row>
    <row r="14" spans="1:7" x14ac:dyDescent="0.25">
      <c r="A14" s="1" t="s">
        <v>20</v>
      </c>
      <c r="B14" s="3">
        <f>+B12/B13</f>
        <v>1</v>
      </c>
      <c r="C14" s="3">
        <f t="shared" ref="C14:D14" si="0">+C12/C13</f>
        <v>1</v>
      </c>
      <c r="D14" s="3">
        <f t="shared" si="0"/>
        <v>1</v>
      </c>
      <c r="E14" s="1"/>
      <c r="F14" s="3">
        <f>+F12/F13</f>
        <v>1</v>
      </c>
      <c r="G14" s="3">
        <f>+G12/G13</f>
        <v>1</v>
      </c>
    </row>
    <row r="17" spans="1:7" x14ac:dyDescent="0.25">
      <c r="A17" s="4" t="s">
        <v>102</v>
      </c>
    </row>
    <row r="18" spans="1:7" x14ac:dyDescent="0.25">
      <c r="A18" s="1"/>
      <c r="B18" s="2">
        <v>2019</v>
      </c>
      <c r="C18" s="2">
        <v>2020</v>
      </c>
      <c r="D18" s="2">
        <v>2021</v>
      </c>
      <c r="E18" s="2">
        <v>2022</v>
      </c>
      <c r="F18" s="2">
        <v>2023</v>
      </c>
      <c r="G18" s="2">
        <v>2024</v>
      </c>
    </row>
    <row r="19" spans="1:7" x14ac:dyDescent="0.25">
      <c r="A19" s="6" t="s">
        <v>28</v>
      </c>
      <c r="B19" s="1"/>
      <c r="C19" s="1"/>
      <c r="D19" s="1">
        <v>1</v>
      </c>
      <c r="E19" s="1"/>
      <c r="F19" s="1"/>
      <c r="G19" s="1"/>
    </row>
    <row r="20" spans="1:7" ht="33.75" customHeight="1" x14ac:dyDescent="0.25">
      <c r="A20" s="6" t="s">
        <v>30</v>
      </c>
      <c r="B20" s="1"/>
      <c r="C20" s="1"/>
      <c r="D20" s="1"/>
      <c r="E20" s="1"/>
      <c r="F20" s="1"/>
      <c r="G20" s="1">
        <v>1</v>
      </c>
    </row>
    <row r="21" spans="1:7" ht="30" x14ac:dyDescent="0.25">
      <c r="A21" s="6" t="s">
        <v>31</v>
      </c>
      <c r="B21" s="1">
        <v>1</v>
      </c>
      <c r="C21" s="1"/>
      <c r="D21" s="1">
        <v>1</v>
      </c>
      <c r="E21" s="1"/>
      <c r="F21" s="1"/>
      <c r="G21" s="1"/>
    </row>
    <row r="22" spans="1:7" ht="30" x14ac:dyDescent="0.25">
      <c r="A22" s="6" t="s">
        <v>32</v>
      </c>
      <c r="B22" s="1"/>
      <c r="C22" s="1"/>
      <c r="D22" s="1"/>
      <c r="E22" s="1"/>
      <c r="F22" s="1">
        <v>1</v>
      </c>
      <c r="G22" s="1"/>
    </row>
    <row r="23" spans="1:7" ht="30" x14ac:dyDescent="0.25">
      <c r="A23" s="6" t="s">
        <v>34</v>
      </c>
      <c r="B23" s="1">
        <v>1</v>
      </c>
      <c r="C23" s="1">
        <v>1</v>
      </c>
      <c r="D23" s="1"/>
      <c r="E23" s="1"/>
      <c r="F23" s="1">
        <v>1</v>
      </c>
      <c r="G23" s="1">
        <v>2</v>
      </c>
    </row>
    <row r="24" spans="1:7" ht="30" x14ac:dyDescent="0.25">
      <c r="A24" s="6" t="s">
        <v>48</v>
      </c>
      <c r="B24" s="1"/>
      <c r="C24" s="1"/>
      <c r="D24" s="1"/>
      <c r="E24" s="1"/>
      <c r="F24" s="1">
        <v>1</v>
      </c>
      <c r="G24" s="1"/>
    </row>
    <row r="25" spans="1:7" x14ac:dyDescent="0.25">
      <c r="A25" s="1" t="s">
        <v>4</v>
      </c>
      <c r="B25" s="1">
        <v>2</v>
      </c>
      <c r="C25" s="1">
        <v>1</v>
      </c>
      <c r="D25" s="1">
        <v>2</v>
      </c>
      <c r="E25" s="1"/>
      <c r="F25" s="1">
        <v>3</v>
      </c>
      <c r="G25" s="1">
        <v>3</v>
      </c>
    </row>
    <row r="28" spans="1:7" x14ac:dyDescent="0.25">
      <c r="A28" s="4" t="s">
        <v>103</v>
      </c>
    </row>
    <row r="29" spans="1:7" x14ac:dyDescent="0.25">
      <c r="A29" s="1"/>
      <c r="B29" s="2">
        <v>2019</v>
      </c>
      <c r="C29" s="2">
        <v>2020</v>
      </c>
      <c r="D29" s="2">
        <v>2021</v>
      </c>
      <c r="E29" s="2">
        <v>2022</v>
      </c>
      <c r="F29" s="2">
        <v>2023</v>
      </c>
      <c r="G29" s="2">
        <v>2024</v>
      </c>
    </row>
    <row r="30" spans="1:7" x14ac:dyDescent="0.25">
      <c r="A30" s="1" t="s">
        <v>66</v>
      </c>
      <c r="B30" s="1"/>
      <c r="C30" s="1"/>
      <c r="D30" s="1">
        <v>1</v>
      </c>
      <c r="E30" s="1"/>
      <c r="F30" s="1"/>
      <c r="G30" s="1"/>
    </row>
    <row r="31" spans="1:7" x14ac:dyDescent="0.25">
      <c r="A31" s="1" t="s">
        <v>60</v>
      </c>
      <c r="B31" s="1"/>
      <c r="C31" s="1"/>
      <c r="D31" s="1"/>
      <c r="E31" s="1"/>
      <c r="F31" s="1">
        <v>1</v>
      </c>
      <c r="G31" s="1"/>
    </row>
    <row r="32" spans="1:7" x14ac:dyDescent="0.25">
      <c r="A32" s="1" t="s">
        <v>62</v>
      </c>
      <c r="B32" s="1">
        <v>1</v>
      </c>
      <c r="C32" s="1"/>
      <c r="D32" s="1"/>
      <c r="E32" s="1"/>
      <c r="F32" s="1"/>
      <c r="G32" s="1">
        <v>1</v>
      </c>
    </row>
    <row r="33" spans="1:7" x14ac:dyDescent="0.25">
      <c r="A33" s="1" t="s">
        <v>63</v>
      </c>
      <c r="B33" s="1"/>
      <c r="C33" s="1"/>
      <c r="D33" s="1"/>
      <c r="E33" s="1"/>
      <c r="F33" s="1">
        <v>2</v>
      </c>
      <c r="G33" s="1">
        <v>2</v>
      </c>
    </row>
    <row r="34" spans="1:7" x14ac:dyDescent="0.25">
      <c r="A34" s="1" t="s">
        <v>67</v>
      </c>
      <c r="B34" s="1"/>
      <c r="C34" s="1">
        <v>1</v>
      </c>
      <c r="D34" s="1"/>
      <c r="E34" s="1"/>
      <c r="F34" s="1"/>
      <c r="G34" s="1"/>
    </row>
    <row r="35" spans="1:7" x14ac:dyDescent="0.25">
      <c r="A35" s="1" t="s">
        <v>64</v>
      </c>
      <c r="B35" s="1">
        <v>1</v>
      </c>
      <c r="C35" s="1"/>
      <c r="D35" s="1">
        <v>1</v>
      </c>
      <c r="E35" s="1"/>
      <c r="F35" s="1"/>
      <c r="G35" s="1"/>
    </row>
    <row r="36" spans="1:7" x14ac:dyDescent="0.25">
      <c r="A36" s="1" t="s">
        <v>4</v>
      </c>
      <c r="B36" s="1">
        <v>2</v>
      </c>
      <c r="C36" s="1">
        <v>1</v>
      </c>
      <c r="D36" s="1">
        <v>2</v>
      </c>
      <c r="E36" s="1"/>
      <c r="F36" s="1">
        <v>3</v>
      </c>
      <c r="G36" s="1">
        <v>3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763CF-C2A9-4B0F-97AE-55D4077BE899}">
  <dimension ref="A3:G43"/>
  <sheetViews>
    <sheetView workbookViewId="0">
      <selection activeCell="C30" sqref="C30:G30"/>
    </sheetView>
  </sheetViews>
  <sheetFormatPr defaultRowHeight="15" x14ac:dyDescent="0.25"/>
  <cols>
    <col min="1" max="1" width="32.42578125" customWidth="1"/>
  </cols>
  <sheetData>
    <row r="3" spans="1:7" ht="18.75" x14ac:dyDescent="0.3">
      <c r="A3" s="14" t="s">
        <v>43</v>
      </c>
    </row>
    <row r="4" spans="1:7" ht="15.75" x14ac:dyDescent="0.25">
      <c r="A4" s="5"/>
    </row>
    <row r="5" spans="1:7" x14ac:dyDescent="0.25">
      <c r="A5" s="4" t="s">
        <v>104</v>
      </c>
    </row>
    <row r="6" spans="1:7" x14ac:dyDescent="0.25">
      <c r="A6" s="1"/>
      <c r="B6" s="2">
        <v>2019</v>
      </c>
      <c r="C6" s="2">
        <v>2020</v>
      </c>
      <c r="D6" s="2">
        <v>2021</v>
      </c>
      <c r="E6" s="2">
        <v>2022</v>
      </c>
      <c r="F6" s="2">
        <v>2023</v>
      </c>
      <c r="G6" s="2">
        <v>2024</v>
      </c>
    </row>
    <row r="7" spans="1:7" x14ac:dyDescent="0.25">
      <c r="A7" s="1" t="s">
        <v>1</v>
      </c>
      <c r="B7" s="1">
        <v>0</v>
      </c>
      <c r="C7" s="1">
        <v>1</v>
      </c>
      <c r="D7" s="1">
        <v>2</v>
      </c>
      <c r="E7" s="1">
        <v>4</v>
      </c>
      <c r="F7" s="1">
        <v>2</v>
      </c>
      <c r="G7" s="1">
        <v>2</v>
      </c>
    </row>
    <row r="8" spans="1:7" x14ac:dyDescent="0.25">
      <c r="A8" s="1" t="s">
        <v>2</v>
      </c>
      <c r="B8" s="1">
        <v>4</v>
      </c>
      <c r="C8" s="1">
        <v>3</v>
      </c>
      <c r="D8" s="1">
        <v>2</v>
      </c>
      <c r="E8" s="1">
        <v>3</v>
      </c>
      <c r="F8" s="1">
        <v>1</v>
      </c>
      <c r="G8" s="1">
        <v>2</v>
      </c>
    </row>
    <row r="9" spans="1:7" x14ac:dyDescent="0.25">
      <c r="A9" s="1" t="s">
        <v>3</v>
      </c>
      <c r="B9" s="1">
        <v>4</v>
      </c>
      <c r="C9" s="1">
        <v>3</v>
      </c>
      <c r="D9" s="1">
        <v>2</v>
      </c>
      <c r="E9" s="1">
        <v>3</v>
      </c>
      <c r="F9" s="1">
        <v>2</v>
      </c>
      <c r="G9" s="1">
        <v>1</v>
      </c>
    </row>
    <row r="12" spans="1:7" x14ac:dyDescent="0.25">
      <c r="A12" s="4" t="s">
        <v>105</v>
      </c>
    </row>
    <row r="13" spans="1:7" x14ac:dyDescent="0.25">
      <c r="A13" s="1"/>
      <c r="B13" s="2">
        <v>2019</v>
      </c>
      <c r="C13" s="2">
        <v>2020</v>
      </c>
      <c r="D13" s="2">
        <v>2021</v>
      </c>
      <c r="E13" s="2">
        <v>2022</v>
      </c>
      <c r="F13" s="2">
        <v>2023</v>
      </c>
      <c r="G13" s="2">
        <v>2024</v>
      </c>
    </row>
    <row r="14" spans="1:7" x14ac:dyDescent="0.25">
      <c r="A14" s="1" t="s">
        <v>6</v>
      </c>
      <c r="B14" s="1">
        <v>1</v>
      </c>
      <c r="C14" s="1"/>
      <c r="D14" s="1"/>
      <c r="E14" s="1">
        <v>1</v>
      </c>
      <c r="F14" s="1">
        <v>1</v>
      </c>
      <c r="G14" s="1"/>
    </row>
    <row r="15" spans="1:7" x14ac:dyDescent="0.25">
      <c r="A15" s="1" t="s">
        <v>7</v>
      </c>
      <c r="B15" s="1">
        <v>1</v>
      </c>
      <c r="C15" s="1">
        <v>2</v>
      </c>
      <c r="D15" s="1">
        <v>1</v>
      </c>
      <c r="E15" s="1"/>
      <c r="F15" s="1"/>
      <c r="G15" s="1"/>
    </row>
    <row r="16" spans="1:7" x14ac:dyDescent="0.25">
      <c r="A16" s="1" t="s">
        <v>8</v>
      </c>
      <c r="B16" s="1">
        <v>2</v>
      </c>
      <c r="C16" s="1">
        <v>1</v>
      </c>
      <c r="D16" s="1">
        <v>1</v>
      </c>
      <c r="E16" s="1">
        <v>2</v>
      </c>
      <c r="F16" s="1">
        <v>1</v>
      </c>
      <c r="G16" s="1">
        <v>1</v>
      </c>
    </row>
    <row r="17" spans="1:7" x14ac:dyDescent="0.25">
      <c r="A17" s="1" t="s">
        <v>4</v>
      </c>
      <c r="B17" s="1">
        <v>4</v>
      </c>
      <c r="C17" s="1">
        <v>3</v>
      </c>
      <c r="D17" s="1">
        <v>2</v>
      </c>
      <c r="E17" s="1">
        <v>3</v>
      </c>
      <c r="F17" s="1">
        <v>2</v>
      </c>
      <c r="G17" s="1">
        <v>1</v>
      </c>
    </row>
    <row r="18" spans="1:7" x14ac:dyDescent="0.25">
      <c r="A18" s="1" t="s">
        <v>20</v>
      </c>
      <c r="B18" s="3">
        <f>+B16/B17</f>
        <v>0.5</v>
      </c>
      <c r="C18" s="3">
        <f t="shared" ref="C18:G18" si="0">+C16/C17</f>
        <v>0.33333333333333331</v>
      </c>
      <c r="D18" s="3">
        <f t="shared" si="0"/>
        <v>0.5</v>
      </c>
      <c r="E18" s="3">
        <f t="shared" si="0"/>
        <v>0.66666666666666663</v>
      </c>
      <c r="F18" s="3">
        <f t="shared" si="0"/>
        <v>0.5</v>
      </c>
      <c r="G18" s="3">
        <f t="shared" si="0"/>
        <v>1</v>
      </c>
    </row>
    <row r="21" spans="1:7" x14ac:dyDescent="0.25">
      <c r="A21" s="4" t="s">
        <v>106</v>
      </c>
    </row>
    <row r="22" spans="1:7" x14ac:dyDescent="0.25">
      <c r="A22" s="1"/>
      <c r="B22" s="2">
        <v>2019</v>
      </c>
      <c r="C22" s="2">
        <v>2020</v>
      </c>
      <c r="D22" s="2">
        <v>2021</v>
      </c>
      <c r="E22" s="2">
        <v>2022</v>
      </c>
      <c r="F22" s="2">
        <v>2023</v>
      </c>
      <c r="G22" s="2">
        <v>2024</v>
      </c>
    </row>
    <row r="23" spans="1:7" ht="30" x14ac:dyDescent="0.25">
      <c r="A23" s="6" t="s">
        <v>24</v>
      </c>
      <c r="B23" s="1"/>
      <c r="C23" s="1"/>
      <c r="D23" s="1"/>
      <c r="E23" s="1">
        <v>1</v>
      </c>
      <c r="F23" s="1"/>
      <c r="G23" s="1"/>
    </row>
    <row r="24" spans="1:7" x14ac:dyDescent="0.25">
      <c r="A24" s="6" t="s">
        <v>44</v>
      </c>
      <c r="B24" s="1">
        <v>1</v>
      </c>
      <c r="C24" s="1"/>
      <c r="D24" s="1"/>
      <c r="E24" s="1">
        <v>1</v>
      </c>
      <c r="F24" s="1"/>
      <c r="G24" s="1"/>
    </row>
    <row r="25" spans="1:7" ht="30" x14ac:dyDescent="0.25">
      <c r="A25" s="6" t="s">
        <v>26</v>
      </c>
      <c r="B25" s="1"/>
      <c r="C25" s="1"/>
      <c r="D25" s="1"/>
      <c r="E25" s="1"/>
      <c r="F25" s="1">
        <v>1</v>
      </c>
      <c r="G25" s="1"/>
    </row>
    <row r="26" spans="1:7" x14ac:dyDescent="0.25">
      <c r="A26" s="6" t="s">
        <v>28</v>
      </c>
      <c r="B26" s="1"/>
      <c r="C26" s="1">
        <v>1</v>
      </c>
      <c r="D26" s="1"/>
      <c r="E26" s="1"/>
      <c r="F26" s="1"/>
      <c r="G26" s="1"/>
    </row>
    <row r="27" spans="1:7" ht="30" x14ac:dyDescent="0.25">
      <c r="A27" s="6" t="s">
        <v>29</v>
      </c>
      <c r="B27" s="1">
        <v>1</v>
      </c>
      <c r="C27" s="1"/>
      <c r="D27" s="1">
        <v>1</v>
      </c>
      <c r="E27" s="1"/>
      <c r="F27" s="1"/>
      <c r="G27" s="1">
        <v>1</v>
      </c>
    </row>
    <row r="28" spans="1:7" x14ac:dyDescent="0.25">
      <c r="A28" s="1" t="s">
        <v>22</v>
      </c>
      <c r="B28" s="1">
        <v>2</v>
      </c>
      <c r="C28" s="1">
        <v>2</v>
      </c>
      <c r="D28" s="1">
        <v>1</v>
      </c>
      <c r="E28" s="1">
        <v>1</v>
      </c>
      <c r="F28" s="1">
        <v>1</v>
      </c>
      <c r="G28" s="1"/>
    </row>
    <row r="29" spans="1:7" x14ac:dyDescent="0.25">
      <c r="A29" s="1" t="s">
        <v>4</v>
      </c>
      <c r="B29" s="1">
        <v>4</v>
      </c>
      <c r="C29" s="1">
        <v>3</v>
      </c>
      <c r="D29" s="1">
        <v>2</v>
      </c>
      <c r="E29" s="1">
        <v>3</v>
      </c>
      <c r="F29" s="1">
        <v>2</v>
      </c>
      <c r="G29" s="1">
        <v>1</v>
      </c>
    </row>
    <row r="30" spans="1:7" x14ac:dyDescent="0.25">
      <c r="A30" s="1" t="s">
        <v>157</v>
      </c>
      <c r="B30" s="3">
        <f>+(B23+B24+B25+B26)/(B29-B28)</f>
        <v>0.5</v>
      </c>
      <c r="C30" s="3">
        <f t="shared" ref="C30:G30" si="1">+(C23+C24+C25+C26)/(C29-C28)</f>
        <v>1</v>
      </c>
      <c r="D30" s="3">
        <f t="shared" si="1"/>
        <v>0</v>
      </c>
      <c r="E30" s="3">
        <f t="shared" si="1"/>
        <v>1</v>
      </c>
      <c r="F30" s="3">
        <f t="shared" si="1"/>
        <v>1</v>
      </c>
      <c r="G30" s="3">
        <f t="shared" si="1"/>
        <v>0</v>
      </c>
    </row>
    <row r="33" spans="1:7" x14ac:dyDescent="0.25">
      <c r="A33" s="4" t="s">
        <v>107</v>
      </c>
    </row>
    <row r="34" spans="1:7" x14ac:dyDescent="0.25">
      <c r="A34" s="1"/>
      <c r="B34" s="2">
        <v>2019</v>
      </c>
      <c r="C34" s="2">
        <v>2020</v>
      </c>
      <c r="D34" s="2">
        <v>2021</v>
      </c>
      <c r="E34" s="2">
        <v>2022</v>
      </c>
      <c r="F34" s="2">
        <v>2023</v>
      </c>
      <c r="G34" s="2">
        <v>2024</v>
      </c>
    </row>
    <row r="35" spans="1:7" x14ac:dyDescent="0.25">
      <c r="A35" s="1" t="s">
        <v>66</v>
      </c>
      <c r="B35" s="1"/>
      <c r="C35" s="1">
        <v>2</v>
      </c>
      <c r="D35" s="1"/>
      <c r="E35" s="1">
        <v>2</v>
      </c>
      <c r="F35" s="1">
        <v>1</v>
      </c>
      <c r="G35" s="1"/>
    </row>
    <row r="36" spans="1:7" x14ac:dyDescent="0.25">
      <c r="A36" s="1" t="s">
        <v>65</v>
      </c>
      <c r="B36" s="1">
        <v>1</v>
      </c>
      <c r="C36" s="1"/>
      <c r="D36" s="1">
        <v>1</v>
      </c>
      <c r="E36" s="1"/>
      <c r="F36" s="1"/>
      <c r="G36" s="1"/>
    </row>
    <row r="37" spans="1:7" x14ac:dyDescent="0.25">
      <c r="A37" s="1" t="s">
        <v>59</v>
      </c>
      <c r="B37" s="1"/>
      <c r="C37" s="1"/>
      <c r="D37" s="1">
        <v>1</v>
      </c>
      <c r="E37" s="1">
        <v>1</v>
      </c>
      <c r="F37" s="1"/>
      <c r="G37" s="1"/>
    </row>
    <row r="38" spans="1:7" x14ac:dyDescent="0.25">
      <c r="A38" s="1" t="s">
        <v>61</v>
      </c>
      <c r="B38" s="1">
        <v>1</v>
      </c>
      <c r="C38" s="1"/>
      <c r="D38" s="1"/>
      <c r="E38" s="1"/>
      <c r="F38" s="1"/>
      <c r="G38" s="1"/>
    </row>
    <row r="39" spans="1:7" x14ac:dyDescent="0.25">
      <c r="A39" s="1" t="s">
        <v>63</v>
      </c>
      <c r="B39" s="1"/>
      <c r="C39" s="1"/>
      <c r="D39" s="1"/>
      <c r="E39" s="1"/>
      <c r="F39" s="1">
        <v>1</v>
      </c>
      <c r="G39" s="1"/>
    </row>
    <row r="40" spans="1:7" x14ac:dyDescent="0.25">
      <c r="A40" s="1" t="s">
        <v>67</v>
      </c>
      <c r="B40" s="1"/>
      <c r="C40" s="1">
        <v>1</v>
      </c>
      <c r="D40" s="1"/>
      <c r="E40" s="1"/>
      <c r="F40" s="1"/>
      <c r="G40" s="1"/>
    </row>
    <row r="41" spans="1:7" x14ac:dyDescent="0.25">
      <c r="A41" s="1" t="s">
        <v>64</v>
      </c>
      <c r="B41" s="1">
        <v>2</v>
      </c>
      <c r="C41" s="1"/>
      <c r="D41" s="1"/>
      <c r="E41" s="1"/>
      <c r="F41" s="1"/>
      <c r="G41" s="1"/>
    </row>
    <row r="42" spans="1:7" x14ac:dyDescent="0.25">
      <c r="A42" s="1" t="s">
        <v>56</v>
      </c>
      <c r="B42" s="1"/>
      <c r="C42" s="1"/>
      <c r="D42" s="1"/>
      <c r="E42" s="1"/>
      <c r="F42" s="1"/>
      <c r="G42" s="1">
        <v>1</v>
      </c>
    </row>
    <row r="43" spans="1:7" x14ac:dyDescent="0.25">
      <c r="A43" s="1" t="s">
        <v>4</v>
      </c>
      <c r="B43" s="1">
        <v>4</v>
      </c>
      <c r="C43" s="1">
        <v>3</v>
      </c>
      <c r="D43" s="1">
        <v>2</v>
      </c>
      <c r="E43" s="1">
        <v>3</v>
      </c>
      <c r="F43" s="1">
        <v>2</v>
      </c>
      <c r="G43" s="1">
        <v>1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14CF1-6E48-4C46-BD26-C264C06EFDFA}">
  <sheetPr>
    <pageSetUpPr fitToPage="1"/>
  </sheetPr>
  <dimension ref="A4:P60"/>
  <sheetViews>
    <sheetView tabSelected="1" topLeftCell="A18" zoomScale="80" zoomScaleNormal="80" workbookViewId="0">
      <selection activeCell="T43" sqref="T43"/>
    </sheetView>
  </sheetViews>
  <sheetFormatPr defaultRowHeight="15" x14ac:dyDescent="0.25"/>
  <cols>
    <col min="1" max="1" width="11.140625" customWidth="1"/>
    <col min="10" max="10" width="23.5703125" customWidth="1"/>
    <col min="11" max="11" width="13.85546875" customWidth="1"/>
    <col min="12" max="12" width="11.85546875" customWidth="1"/>
    <col min="13" max="13" width="19.85546875" customWidth="1"/>
  </cols>
  <sheetData>
    <row r="4" spans="1:16" ht="18.75" x14ac:dyDescent="0.3">
      <c r="A4" s="14" t="s">
        <v>155</v>
      </c>
    </row>
    <row r="5" spans="1:16" ht="18.75" x14ac:dyDescent="0.3">
      <c r="A5" s="14"/>
    </row>
    <row r="6" spans="1:16" x14ac:dyDescent="0.25">
      <c r="A6" s="4" t="s">
        <v>135</v>
      </c>
      <c r="J6" s="1" t="s">
        <v>140</v>
      </c>
      <c r="K6" s="2">
        <v>2019</v>
      </c>
      <c r="L6" s="2">
        <v>2020</v>
      </c>
      <c r="M6" s="2">
        <v>2021</v>
      </c>
      <c r="N6" s="2">
        <v>2022</v>
      </c>
      <c r="O6" s="2">
        <v>2023</v>
      </c>
      <c r="P6" s="2">
        <v>2024</v>
      </c>
    </row>
    <row r="7" spans="1:16" x14ac:dyDescent="0.25">
      <c r="A7" s="1"/>
      <c r="B7" s="2">
        <v>2019</v>
      </c>
      <c r="C7" s="2">
        <v>2020</v>
      </c>
      <c r="D7" s="2">
        <v>2021</v>
      </c>
      <c r="E7" s="2">
        <v>2022</v>
      </c>
      <c r="F7" s="2">
        <v>2023</v>
      </c>
      <c r="G7" s="2">
        <v>2024</v>
      </c>
      <c r="J7" s="1" t="s">
        <v>135</v>
      </c>
      <c r="K7" s="1">
        <v>428</v>
      </c>
      <c r="L7" s="1">
        <v>370</v>
      </c>
      <c r="M7" s="1">
        <v>408</v>
      </c>
      <c r="N7" s="1">
        <v>353</v>
      </c>
      <c r="O7" s="1">
        <v>454</v>
      </c>
      <c r="P7" s="1">
        <v>459</v>
      </c>
    </row>
    <row r="8" spans="1:16" x14ac:dyDescent="0.25">
      <c r="A8" s="1" t="s">
        <v>123</v>
      </c>
      <c r="B8" s="1">
        <v>218</v>
      </c>
      <c r="C8" s="1">
        <v>186</v>
      </c>
      <c r="D8" s="1">
        <v>186</v>
      </c>
      <c r="E8" s="1">
        <v>199</v>
      </c>
      <c r="F8" s="1">
        <v>256</v>
      </c>
      <c r="G8" s="1">
        <v>253</v>
      </c>
      <c r="J8" s="1" t="s">
        <v>47</v>
      </c>
      <c r="K8" s="1">
        <v>369</v>
      </c>
      <c r="L8" s="1">
        <v>293</v>
      </c>
      <c r="M8" s="1">
        <v>383</v>
      </c>
      <c r="N8" s="1">
        <v>312</v>
      </c>
      <c r="O8" s="1">
        <v>376</v>
      </c>
      <c r="P8" s="1">
        <v>394</v>
      </c>
    </row>
    <row r="9" spans="1:16" x14ac:dyDescent="0.25">
      <c r="A9" s="1" t="s">
        <v>137</v>
      </c>
      <c r="B9" s="1">
        <v>10</v>
      </c>
      <c r="C9" s="1">
        <v>11</v>
      </c>
      <c r="D9" s="1">
        <v>14</v>
      </c>
      <c r="E9" s="1">
        <v>16</v>
      </c>
      <c r="F9" s="1">
        <v>15</v>
      </c>
      <c r="G9" s="1">
        <v>29</v>
      </c>
      <c r="J9" s="1" t="s">
        <v>141</v>
      </c>
      <c r="K9" s="1">
        <v>231</v>
      </c>
      <c r="L9" s="1">
        <v>200</v>
      </c>
      <c r="M9" s="1">
        <v>213</v>
      </c>
      <c r="N9" s="1">
        <v>192</v>
      </c>
      <c r="O9" s="1">
        <v>242</v>
      </c>
      <c r="P9" s="1">
        <v>271</v>
      </c>
    </row>
    <row r="10" spans="1:16" x14ac:dyDescent="0.25">
      <c r="A10" s="1" t="s">
        <v>138</v>
      </c>
      <c r="B10" s="1">
        <v>188</v>
      </c>
      <c r="C10" s="1">
        <v>165</v>
      </c>
      <c r="D10" s="1">
        <v>191</v>
      </c>
      <c r="E10" s="1">
        <v>127</v>
      </c>
      <c r="F10" s="1">
        <v>171</v>
      </c>
      <c r="G10" s="1">
        <v>165</v>
      </c>
    </row>
    <row r="11" spans="1:16" x14ac:dyDescent="0.25">
      <c r="A11" s="1" t="s">
        <v>126</v>
      </c>
      <c r="B11" s="1">
        <v>9</v>
      </c>
      <c r="C11" s="1">
        <v>6</v>
      </c>
      <c r="D11" s="1">
        <v>13</v>
      </c>
      <c r="E11" s="1">
        <v>5</v>
      </c>
      <c r="F11" s="1">
        <v>8</v>
      </c>
      <c r="G11" s="1">
        <v>8</v>
      </c>
    </row>
    <row r="12" spans="1:16" x14ac:dyDescent="0.25">
      <c r="A12" s="1" t="s">
        <v>127</v>
      </c>
      <c r="B12" s="1">
        <v>3</v>
      </c>
      <c r="C12" s="1">
        <v>1</v>
      </c>
      <c r="D12" s="1">
        <v>2</v>
      </c>
      <c r="E12" s="1">
        <v>2</v>
      </c>
      <c r="F12" s="1">
        <v>2</v>
      </c>
      <c r="G12" s="1">
        <v>2</v>
      </c>
      <c r="J12" s="1" t="s">
        <v>140</v>
      </c>
      <c r="K12" s="2" t="s">
        <v>135</v>
      </c>
      <c r="L12" s="2" t="s">
        <v>47</v>
      </c>
      <c r="M12" s="2" t="s">
        <v>141</v>
      </c>
    </row>
    <row r="13" spans="1:16" x14ac:dyDescent="0.25">
      <c r="A13" s="1" t="s">
        <v>139</v>
      </c>
      <c r="B13" s="1">
        <v>0</v>
      </c>
      <c r="C13" s="1">
        <v>1</v>
      </c>
      <c r="D13" s="1">
        <v>2</v>
      </c>
      <c r="E13" s="1">
        <v>4</v>
      </c>
      <c r="F13" s="1">
        <v>2</v>
      </c>
      <c r="G13" s="1">
        <v>2</v>
      </c>
      <c r="J13" s="2">
        <v>2019</v>
      </c>
      <c r="K13" s="1">
        <v>428</v>
      </c>
      <c r="L13" s="1">
        <v>369</v>
      </c>
      <c r="M13" s="1">
        <v>231</v>
      </c>
    </row>
    <row r="14" spans="1:16" x14ac:dyDescent="0.25">
      <c r="J14" s="2">
        <v>2020</v>
      </c>
      <c r="K14" s="1">
        <v>370</v>
      </c>
      <c r="L14" s="1">
        <v>293</v>
      </c>
      <c r="M14" s="1">
        <v>200</v>
      </c>
    </row>
    <row r="15" spans="1:16" x14ac:dyDescent="0.25">
      <c r="J15" s="2">
        <v>2021</v>
      </c>
      <c r="K15" s="1">
        <v>408</v>
      </c>
      <c r="L15" s="1">
        <v>383</v>
      </c>
      <c r="M15" s="1">
        <v>213</v>
      </c>
    </row>
    <row r="16" spans="1:16" x14ac:dyDescent="0.25">
      <c r="A16" s="13" t="s">
        <v>47</v>
      </c>
      <c r="J16" s="2">
        <v>2022</v>
      </c>
      <c r="K16" s="1">
        <v>353</v>
      </c>
      <c r="L16" s="1">
        <v>312</v>
      </c>
      <c r="M16" s="1">
        <v>192</v>
      </c>
    </row>
    <row r="17" spans="1:13" x14ac:dyDescent="0.25">
      <c r="A17" s="1"/>
      <c r="B17" s="2">
        <v>2019</v>
      </c>
      <c r="C17" s="2">
        <v>2020</v>
      </c>
      <c r="D17" s="2">
        <v>2021</v>
      </c>
      <c r="E17" s="2">
        <v>2022</v>
      </c>
      <c r="F17" s="2">
        <v>2023</v>
      </c>
      <c r="G17" s="2">
        <v>2024</v>
      </c>
      <c r="J17" s="2">
        <v>2023</v>
      </c>
      <c r="K17" s="1">
        <v>454</v>
      </c>
      <c r="L17" s="1">
        <v>376</v>
      </c>
      <c r="M17" s="1">
        <v>242</v>
      </c>
    </row>
    <row r="18" spans="1:13" x14ac:dyDescent="0.25">
      <c r="A18" s="1" t="s">
        <v>123</v>
      </c>
      <c r="B18" s="1">
        <v>175</v>
      </c>
      <c r="C18" s="1">
        <v>145</v>
      </c>
      <c r="D18" s="1">
        <v>149</v>
      </c>
      <c r="E18" s="1">
        <v>142</v>
      </c>
      <c r="F18" s="1">
        <v>183</v>
      </c>
      <c r="G18" s="1">
        <v>202</v>
      </c>
      <c r="J18" s="2">
        <v>2024</v>
      </c>
      <c r="K18" s="1">
        <v>459</v>
      </c>
      <c r="L18" s="1">
        <v>394</v>
      </c>
      <c r="M18" s="1">
        <v>271</v>
      </c>
    </row>
    <row r="19" spans="1:13" x14ac:dyDescent="0.25">
      <c r="A19" s="1" t="s">
        <v>137</v>
      </c>
      <c r="B19" s="1">
        <v>19</v>
      </c>
      <c r="C19" s="1">
        <v>16</v>
      </c>
      <c r="D19" s="1">
        <v>16</v>
      </c>
      <c r="E19" s="1">
        <v>18</v>
      </c>
      <c r="F19" s="1">
        <v>23</v>
      </c>
      <c r="G19" s="1">
        <v>23</v>
      </c>
    </row>
    <row r="20" spans="1:13" x14ac:dyDescent="0.25">
      <c r="A20" t="s">
        <v>138</v>
      </c>
      <c r="B20" s="1">
        <v>159</v>
      </c>
      <c r="C20" s="1">
        <v>123</v>
      </c>
      <c r="D20" s="1">
        <v>200</v>
      </c>
      <c r="E20" s="1">
        <v>141</v>
      </c>
      <c r="F20" s="1">
        <v>158</v>
      </c>
      <c r="G20" s="1">
        <v>150</v>
      </c>
      <c r="L20" s="24"/>
    </row>
    <row r="21" spans="1:13" x14ac:dyDescent="0.25">
      <c r="A21" t="s">
        <v>126</v>
      </c>
      <c r="B21" s="1">
        <v>10</v>
      </c>
      <c r="C21" s="1">
        <v>5</v>
      </c>
      <c r="D21" s="1">
        <v>14</v>
      </c>
      <c r="E21" s="1">
        <v>8</v>
      </c>
      <c r="F21" s="1">
        <v>8</v>
      </c>
      <c r="G21" s="1">
        <v>14</v>
      </c>
    </row>
    <row r="22" spans="1:13" x14ac:dyDescent="0.25">
      <c r="A22" s="1" t="s">
        <v>127</v>
      </c>
      <c r="B22" s="1">
        <v>2</v>
      </c>
      <c r="C22" s="1">
        <v>1</v>
      </c>
      <c r="D22" s="1">
        <v>2</v>
      </c>
      <c r="E22" s="1">
        <v>0</v>
      </c>
      <c r="F22" s="1">
        <v>3</v>
      </c>
      <c r="G22" s="1">
        <v>3</v>
      </c>
    </row>
    <row r="23" spans="1:13" x14ac:dyDescent="0.25">
      <c r="A23" s="1" t="s">
        <v>139</v>
      </c>
      <c r="B23" s="1">
        <v>4</v>
      </c>
      <c r="C23" s="1">
        <v>3</v>
      </c>
      <c r="D23" s="1">
        <v>2</v>
      </c>
      <c r="E23" s="1">
        <v>3</v>
      </c>
      <c r="F23" s="1">
        <v>1</v>
      </c>
      <c r="G23" s="1">
        <v>2</v>
      </c>
    </row>
    <row r="26" spans="1:13" x14ac:dyDescent="0.25">
      <c r="A26" s="4" t="s">
        <v>3</v>
      </c>
    </row>
    <row r="27" spans="1:13" x14ac:dyDescent="0.25">
      <c r="A27" s="1"/>
      <c r="B27" s="2">
        <v>2019</v>
      </c>
      <c r="C27" s="2">
        <v>2020</v>
      </c>
      <c r="D27" s="2">
        <v>2021</v>
      </c>
      <c r="E27" s="2">
        <v>2022</v>
      </c>
      <c r="F27" s="2">
        <v>2023</v>
      </c>
      <c r="G27" s="2">
        <v>2024</v>
      </c>
    </row>
    <row r="28" spans="1:13" x14ac:dyDescent="0.25">
      <c r="A28" s="1" t="s">
        <v>123</v>
      </c>
      <c r="B28" s="1">
        <v>173</v>
      </c>
      <c r="C28" s="1">
        <v>145</v>
      </c>
      <c r="D28" s="1">
        <v>146</v>
      </c>
      <c r="E28" s="1">
        <v>140</v>
      </c>
      <c r="F28" s="1">
        <v>183</v>
      </c>
      <c r="G28" s="1">
        <v>202</v>
      </c>
    </row>
    <row r="29" spans="1:13" x14ac:dyDescent="0.25">
      <c r="A29" s="1" t="s">
        <v>137</v>
      </c>
      <c r="B29" s="1">
        <v>19</v>
      </c>
      <c r="C29" s="1">
        <v>16</v>
      </c>
      <c r="D29" s="1">
        <v>16</v>
      </c>
      <c r="E29" s="1">
        <v>17</v>
      </c>
      <c r="F29" s="1">
        <v>22</v>
      </c>
      <c r="G29" s="1">
        <v>23</v>
      </c>
    </row>
    <row r="30" spans="1:13" x14ac:dyDescent="0.25">
      <c r="A30" s="1" t="s">
        <v>138</v>
      </c>
      <c r="B30" s="1">
        <v>157</v>
      </c>
      <c r="C30" s="1">
        <v>125</v>
      </c>
      <c r="D30" s="1">
        <v>200</v>
      </c>
      <c r="E30" s="1">
        <v>141</v>
      </c>
      <c r="F30" s="1">
        <v>152</v>
      </c>
      <c r="G30" s="1">
        <v>156</v>
      </c>
    </row>
    <row r="31" spans="1:13" x14ac:dyDescent="0.25">
      <c r="A31" t="s">
        <v>126</v>
      </c>
      <c r="B31" s="1">
        <v>10</v>
      </c>
      <c r="C31" s="1">
        <v>5</v>
      </c>
      <c r="D31" s="1">
        <v>14</v>
      </c>
      <c r="E31" s="1">
        <v>8</v>
      </c>
      <c r="F31" s="1">
        <v>8</v>
      </c>
      <c r="G31" s="1">
        <v>14</v>
      </c>
    </row>
    <row r="32" spans="1:13" x14ac:dyDescent="0.25">
      <c r="A32" s="1" t="s">
        <v>127</v>
      </c>
      <c r="B32" s="1">
        <v>2</v>
      </c>
      <c r="C32" s="1">
        <v>1</v>
      </c>
      <c r="D32" s="1">
        <v>2</v>
      </c>
      <c r="E32" s="1">
        <v>0</v>
      </c>
      <c r="F32" s="1">
        <v>3</v>
      </c>
      <c r="G32" s="1">
        <v>3</v>
      </c>
    </row>
    <row r="33" spans="1:11" x14ac:dyDescent="0.25">
      <c r="A33" s="1" t="s">
        <v>139</v>
      </c>
      <c r="B33" s="1">
        <v>4</v>
      </c>
      <c r="C33" s="1">
        <v>3</v>
      </c>
      <c r="D33" s="1">
        <v>2</v>
      </c>
      <c r="E33" s="1">
        <v>3</v>
      </c>
      <c r="F33" s="1">
        <v>2</v>
      </c>
      <c r="G33" s="1">
        <v>1</v>
      </c>
    </row>
    <row r="36" spans="1:11" x14ac:dyDescent="0.25">
      <c r="A36" s="4" t="s">
        <v>136</v>
      </c>
    </row>
    <row r="37" spans="1:11" x14ac:dyDescent="0.25">
      <c r="A37" s="1"/>
      <c r="B37" s="2">
        <v>2019</v>
      </c>
      <c r="C37" s="2">
        <v>2020</v>
      </c>
      <c r="D37" s="2">
        <v>2021</v>
      </c>
      <c r="E37" s="2">
        <v>2022</v>
      </c>
      <c r="F37" s="2">
        <v>2023</v>
      </c>
      <c r="G37" s="2">
        <v>2024</v>
      </c>
    </row>
    <row r="38" spans="1:11" x14ac:dyDescent="0.25">
      <c r="A38" t="s">
        <v>123</v>
      </c>
      <c r="B38" s="1">
        <v>163</v>
      </c>
      <c r="C38" s="1">
        <v>138</v>
      </c>
      <c r="D38" s="1">
        <v>134</v>
      </c>
      <c r="E38" s="1">
        <v>134</v>
      </c>
      <c r="F38" s="1">
        <v>178</v>
      </c>
      <c r="G38" s="1">
        <v>195</v>
      </c>
      <c r="K38" s="24"/>
    </row>
    <row r="39" spans="1:11" x14ac:dyDescent="0.25">
      <c r="A39" s="1" t="s">
        <v>137</v>
      </c>
      <c r="B39" s="1">
        <v>19</v>
      </c>
      <c r="C39" s="1">
        <v>14</v>
      </c>
      <c r="D39" s="1">
        <v>16</v>
      </c>
      <c r="E39" s="1">
        <v>15</v>
      </c>
      <c r="F39" s="1">
        <v>20</v>
      </c>
      <c r="G39" s="1">
        <v>19</v>
      </c>
      <c r="K39" s="24"/>
    </row>
    <row r="40" spans="1:11" x14ac:dyDescent="0.25">
      <c r="A40" t="s">
        <v>138</v>
      </c>
      <c r="B40" s="1">
        <v>37</v>
      </c>
      <c r="C40" s="1">
        <v>41</v>
      </c>
      <c r="D40" s="1">
        <v>48</v>
      </c>
      <c r="E40" s="1">
        <v>34</v>
      </c>
      <c r="F40" s="1">
        <v>33</v>
      </c>
      <c r="G40" s="1">
        <v>39</v>
      </c>
      <c r="K40" s="24"/>
    </row>
    <row r="41" spans="1:11" x14ac:dyDescent="0.25">
      <c r="A41" s="1" t="s">
        <v>126</v>
      </c>
      <c r="B41" s="1">
        <v>8</v>
      </c>
      <c r="C41" s="1">
        <v>5</v>
      </c>
      <c r="D41" s="1">
        <v>12</v>
      </c>
      <c r="E41" s="1">
        <v>7</v>
      </c>
      <c r="F41" s="1">
        <v>7</v>
      </c>
      <c r="G41" s="1">
        <v>14</v>
      </c>
      <c r="K41" s="24"/>
    </row>
    <row r="42" spans="1:11" x14ac:dyDescent="0.25">
      <c r="A42" s="1" t="s">
        <v>127</v>
      </c>
      <c r="B42" s="1">
        <v>2</v>
      </c>
      <c r="C42" s="1">
        <v>1</v>
      </c>
      <c r="D42" s="1">
        <v>2</v>
      </c>
      <c r="E42" s="1"/>
      <c r="F42" s="1">
        <v>3</v>
      </c>
      <c r="G42" s="1">
        <v>3</v>
      </c>
      <c r="K42" s="24"/>
    </row>
    <row r="43" spans="1:11" x14ac:dyDescent="0.25">
      <c r="A43" s="12" t="s">
        <v>125</v>
      </c>
      <c r="B43" s="1">
        <v>2</v>
      </c>
      <c r="C43" s="1">
        <v>1</v>
      </c>
      <c r="D43" s="1">
        <v>1</v>
      </c>
      <c r="E43" s="1">
        <v>2</v>
      </c>
      <c r="F43" s="1">
        <v>1</v>
      </c>
      <c r="G43" s="1">
        <v>1</v>
      </c>
      <c r="K43" s="24"/>
    </row>
    <row r="44" spans="1:11" x14ac:dyDescent="0.25">
      <c r="K44" s="24"/>
    </row>
    <row r="45" spans="1:11" x14ac:dyDescent="0.25">
      <c r="J45" s="24"/>
    </row>
    <row r="46" spans="1:11" x14ac:dyDescent="0.25">
      <c r="A46" s="4" t="s">
        <v>147</v>
      </c>
    </row>
    <row r="47" spans="1:11" x14ac:dyDescent="0.25">
      <c r="A47" s="1"/>
      <c r="B47" s="2">
        <v>2019</v>
      </c>
      <c r="C47" s="2">
        <v>2020</v>
      </c>
      <c r="D47" s="2">
        <v>2021</v>
      </c>
      <c r="E47" s="2">
        <v>2022</v>
      </c>
      <c r="F47" s="2">
        <v>2023</v>
      </c>
      <c r="G47" s="2">
        <v>2024</v>
      </c>
    </row>
    <row r="48" spans="1:11" x14ac:dyDescent="0.25">
      <c r="A48" s="1" t="s">
        <v>123</v>
      </c>
      <c r="B48" s="1">
        <v>50</v>
      </c>
      <c r="C48" s="1">
        <v>43</v>
      </c>
      <c r="D48" s="1">
        <v>60</v>
      </c>
      <c r="E48" s="1">
        <v>81</v>
      </c>
      <c r="F48" s="1">
        <v>141</v>
      </c>
      <c r="G48" s="1">
        <v>182</v>
      </c>
    </row>
    <row r="49" spans="1:7" x14ac:dyDescent="0.25">
      <c r="A49" s="1" t="s">
        <v>137</v>
      </c>
      <c r="B49" s="1">
        <v>7</v>
      </c>
      <c r="C49" s="1">
        <v>2</v>
      </c>
      <c r="D49" s="1">
        <v>6</v>
      </c>
      <c r="E49" s="1">
        <v>3</v>
      </c>
      <c r="F49" s="1">
        <v>16</v>
      </c>
      <c r="G49" s="1">
        <v>19</v>
      </c>
    </row>
    <row r="50" spans="1:7" x14ac:dyDescent="0.25">
      <c r="A50" s="1" t="s">
        <v>138</v>
      </c>
      <c r="B50" s="1">
        <v>5</v>
      </c>
      <c r="C50" s="1">
        <v>2</v>
      </c>
      <c r="D50" s="1">
        <v>6</v>
      </c>
      <c r="E50" s="1">
        <v>7</v>
      </c>
      <c r="F50" s="1">
        <v>13</v>
      </c>
      <c r="G50" s="1">
        <v>14</v>
      </c>
    </row>
    <row r="51" spans="1:7" x14ac:dyDescent="0.25">
      <c r="A51" s="1" t="s">
        <v>126</v>
      </c>
      <c r="B51" s="1">
        <v>4</v>
      </c>
      <c r="C51" s="1">
        <v>1</v>
      </c>
      <c r="D51" s="1">
        <v>5</v>
      </c>
      <c r="E51" s="1">
        <v>2</v>
      </c>
      <c r="F51" s="1">
        <v>6</v>
      </c>
      <c r="G51" s="1">
        <v>9</v>
      </c>
    </row>
    <row r="52" spans="1:7" x14ac:dyDescent="0.25">
      <c r="A52" s="1" t="s">
        <v>127</v>
      </c>
      <c r="B52" s="1">
        <v>0</v>
      </c>
      <c r="C52" s="1">
        <v>1</v>
      </c>
      <c r="D52" s="1">
        <v>0</v>
      </c>
      <c r="E52" s="1">
        <v>0</v>
      </c>
      <c r="F52" s="1">
        <v>2</v>
      </c>
      <c r="G52" s="1">
        <v>2</v>
      </c>
    </row>
    <row r="53" spans="1:7" x14ac:dyDescent="0.25">
      <c r="A53" s="1" t="s">
        <v>125</v>
      </c>
      <c r="B53" s="1">
        <v>0</v>
      </c>
      <c r="C53" s="1">
        <v>1</v>
      </c>
      <c r="D53" s="1">
        <v>0</v>
      </c>
      <c r="E53" s="1">
        <v>0</v>
      </c>
      <c r="F53" s="1">
        <v>1</v>
      </c>
      <c r="G53" s="1">
        <v>0</v>
      </c>
    </row>
    <row r="54" spans="1:7" x14ac:dyDescent="0.25">
      <c r="A54" s="1" t="s">
        <v>148</v>
      </c>
      <c r="B54" s="1">
        <f>SUM(B48:B53)</f>
        <v>66</v>
      </c>
      <c r="C54" s="1">
        <f t="shared" ref="C54:G54" si="0">SUM(C48:C53)</f>
        <v>50</v>
      </c>
      <c r="D54" s="1">
        <f t="shared" si="0"/>
        <v>77</v>
      </c>
      <c r="E54" s="1">
        <f t="shared" si="0"/>
        <v>93</v>
      </c>
      <c r="F54" s="1">
        <f t="shared" si="0"/>
        <v>179</v>
      </c>
      <c r="G54" s="1">
        <f t="shared" si="0"/>
        <v>226</v>
      </c>
    </row>
    <row r="57" spans="1:7" x14ac:dyDescent="0.25">
      <c r="A57" s="4" t="s">
        <v>153</v>
      </c>
    </row>
    <row r="58" spans="1:7" x14ac:dyDescent="0.25">
      <c r="A58" s="1"/>
      <c r="B58" s="2">
        <v>2019</v>
      </c>
      <c r="C58" s="2">
        <v>2020</v>
      </c>
      <c r="D58" s="2">
        <v>2021</v>
      </c>
      <c r="E58" s="2">
        <v>2022</v>
      </c>
      <c r="F58" s="2">
        <v>2023</v>
      </c>
      <c r="G58" s="2">
        <v>2024</v>
      </c>
    </row>
    <row r="59" spans="1:7" x14ac:dyDescent="0.25">
      <c r="A59" t="s">
        <v>123</v>
      </c>
      <c r="B59" s="1"/>
      <c r="C59" s="1"/>
      <c r="D59" s="1"/>
      <c r="E59" s="1"/>
      <c r="F59" s="1">
        <v>2</v>
      </c>
      <c r="G59" s="1">
        <v>2</v>
      </c>
    </row>
    <row r="60" spans="1:7" x14ac:dyDescent="0.25">
      <c r="A60" s="1" t="s">
        <v>137</v>
      </c>
      <c r="B60" s="1"/>
      <c r="C60" s="1"/>
      <c r="D60" s="1"/>
      <c r="E60" s="1">
        <v>1</v>
      </c>
      <c r="F60" s="1"/>
      <c r="G60" s="1"/>
    </row>
  </sheetData>
  <pageMargins left="0.70866141732283472" right="0.70866141732283472" top="0.74803149606299213" bottom="0.74803149606299213" header="0.31496062992125984" footer="0.31496062992125984"/>
  <pageSetup paperSize="9" scale="53" orientation="landscape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BABEC-38C3-4C83-8E08-BCCA8E63A75F}">
  <dimension ref="A1:G60"/>
  <sheetViews>
    <sheetView workbookViewId="0">
      <selection activeCell="C38" sqref="C38:G38"/>
    </sheetView>
  </sheetViews>
  <sheetFormatPr defaultRowHeight="15" x14ac:dyDescent="0.25"/>
  <cols>
    <col min="1" max="1" width="51.7109375" customWidth="1"/>
  </cols>
  <sheetData>
    <row r="1" spans="1:7" ht="18.75" x14ac:dyDescent="0.3">
      <c r="A1" s="14" t="s">
        <v>36</v>
      </c>
    </row>
    <row r="3" spans="1:7" x14ac:dyDescent="0.25">
      <c r="A3" s="4" t="s">
        <v>108</v>
      </c>
    </row>
    <row r="4" spans="1:7" x14ac:dyDescent="0.25">
      <c r="A4" s="1"/>
      <c r="B4" s="2">
        <v>2019</v>
      </c>
      <c r="C4" s="2">
        <v>2020</v>
      </c>
      <c r="D4" s="2">
        <v>2021</v>
      </c>
      <c r="E4" s="2">
        <v>2022</v>
      </c>
      <c r="F4" s="2">
        <v>2023</v>
      </c>
      <c r="G4" s="2">
        <v>2024</v>
      </c>
    </row>
    <row r="5" spans="1:7" x14ac:dyDescent="0.25">
      <c r="A5" s="1" t="s">
        <v>1</v>
      </c>
      <c r="B5" s="1">
        <v>357</v>
      </c>
      <c r="C5" s="1">
        <v>366</v>
      </c>
      <c r="D5" s="1">
        <v>384</v>
      </c>
      <c r="E5" s="1">
        <v>344</v>
      </c>
      <c r="F5" s="1">
        <v>423</v>
      </c>
      <c r="G5" s="1">
        <v>551</v>
      </c>
    </row>
    <row r="6" spans="1:7" x14ac:dyDescent="0.25">
      <c r="A6" s="1" t="s">
        <v>2</v>
      </c>
      <c r="B6" s="1">
        <v>336</v>
      </c>
      <c r="C6" s="1">
        <v>287</v>
      </c>
      <c r="D6" s="1">
        <v>364</v>
      </c>
      <c r="E6" s="1">
        <v>355</v>
      </c>
      <c r="F6" s="1">
        <v>359</v>
      </c>
      <c r="G6" s="1">
        <v>384</v>
      </c>
    </row>
    <row r="7" spans="1:7" x14ac:dyDescent="0.25">
      <c r="A7" s="1" t="s">
        <v>3</v>
      </c>
      <c r="B7" s="1">
        <v>346</v>
      </c>
      <c r="C7" s="1">
        <v>277</v>
      </c>
      <c r="D7" s="1">
        <v>377</v>
      </c>
      <c r="E7" s="1">
        <v>354</v>
      </c>
      <c r="F7" s="1">
        <v>352</v>
      </c>
      <c r="G7" s="1">
        <v>380</v>
      </c>
    </row>
    <row r="10" spans="1:7" x14ac:dyDescent="0.25">
      <c r="A10" s="4" t="s">
        <v>109</v>
      </c>
    </row>
    <row r="11" spans="1:7" x14ac:dyDescent="0.25">
      <c r="A11" s="1"/>
      <c r="B11" s="2">
        <v>2019</v>
      </c>
      <c r="C11" s="2">
        <v>2020</v>
      </c>
      <c r="D11" s="2">
        <v>2021</v>
      </c>
      <c r="E11" s="2">
        <v>2022</v>
      </c>
      <c r="F11" s="2">
        <v>2023</v>
      </c>
      <c r="G11" s="2">
        <v>2024</v>
      </c>
    </row>
    <row r="12" spans="1:7" x14ac:dyDescent="0.25">
      <c r="A12" s="1" t="s">
        <v>5</v>
      </c>
      <c r="B12" s="1"/>
      <c r="C12" s="1"/>
      <c r="D12" s="1"/>
      <c r="E12" s="1">
        <v>2</v>
      </c>
      <c r="F12" s="1">
        <v>1</v>
      </c>
      <c r="G12" s="1">
        <v>1</v>
      </c>
    </row>
    <row r="13" spans="1:7" x14ac:dyDescent="0.25">
      <c r="A13" s="1" t="s">
        <v>14</v>
      </c>
      <c r="B13" s="1">
        <v>3</v>
      </c>
      <c r="C13" s="1">
        <v>2</v>
      </c>
      <c r="D13" s="1">
        <v>1</v>
      </c>
      <c r="E13" s="1">
        <v>3</v>
      </c>
      <c r="F13" s="1">
        <v>1</v>
      </c>
      <c r="G13" s="1">
        <v>1</v>
      </c>
    </row>
    <row r="14" spans="1:7" x14ac:dyDescent="0.25">
      <c r="A14" s="1" t="s">
        <v>6</v>
      </c>
      <c r="B14" s="1">
        <v>11</v>
      </c>
      <c r="C14" s="1">
        <v>3</v>
      </c>
      <c r="D14" s="1">
        <v>9</v>
      </c>
      <c r="E14" s="1">
        <v>12</v>
      </c>
      <c r="F14" s="1">
        <v>11</v>
      </c>
      <c r="G14" s="1">
        <v>8</v>
      </c>
    </row>
    <row r="15" spans="1:7" x14ac:dyDescent="0.25">
      <c r="A15" s="1" t="s">
        <v>7</v>
      </c>
      <c r="B15" s="1">
        <v>87</v>
      </c>
      <c r="C15" s="1">
        <v>83</v>
      </c>
      <c r="D15" s="1">
        <v>110</v>
      </c>
      <c r="E15" s="1">
        <v>104</v>
      </c>
      <c r="F15" s="1">
        <v>120</v>
      </c>
      <c r="G15" s="1">
        <v>140</v>
      </c>
    </row>
    <row r="16" spans="1:7" x14ac:dyDescent="0.25">
      <c r="A16" s="1" t="s">
        <v>10</v>
      </c>
      <c r="B16" s="1">
        <v>244</v>
      </c>
      <c r="C16" s="1">
        <v>188</v>
      </c>
      <c r="D16" s="1">
        <v>257</v>
      </c>
      <c r="E16" s="1">
        <v>233</v>
      </c>
      <c r="F16" s="1">
        <v>219</v>
      </c>
      <c r="G16" s="1">
        <v>227</v>
      </c>
    </row>
    <row r="17" spans="1:7" x14ac:dyDescent="0.25">
      <c r="A17" s="1" t="s">
        <v>15</v>
      </c>
      <c r="B17" s="1">
        <v>1</v>
      </c>
      <c r="C17" s="1">
        <v>1</v>
      </c>
      <c r="D17" s="1"/>
      <c r="E17" s="1"/>
      <c r="F17" s="1"/>
      <c r="G17" s="1">
        <v>3</v>
      </c>
    </row>
    <row r="18" spans="1:7" x14ac:dyDescent="0.25">
      <c r="A18" s="1" t="s">
        <v>4</v>
      </c>
      <c r="B18" s="1">
        <v>346</v>
      </c>
      <c r="C18" s="1">
        <v>277</v>
      </c>
      <c r="D18" s="1">
        <v>377</v>
      </c>
      <c r="E18" s="1">
        <v>354</v>
      </c>
      <c r="F18" s="1">
        <v>352</v>
      </c>
      <c r="G18" s="1">
        <v>380</v>
      </c>
    </row>
    <row r="19" spans="1:7" x14ac:dyDescent="0.25">
      <c r="A19" s="1" t="s">
        <v>20</v>
      </c>
      <c r="B19" s="3">
        <f>+B16/B18</f>
        <v>0.7052023121387283</v>
      </c>
      <c r="C19" s="3">
        <f t="shared" ref="C19:G19" si="0">+C16/C18</f>
        <v>0.67870036101083031</v>
      </c>
      <c r="D19" s="3">
        <f t="shared" si="0"/>
        <v>0.6816976127320955</v>
      </c>
      <c r="E19" s="3">
        <f t="shared" si="0"/>
        <v>0.65819209039548021</v>
      </c>
      <c r="F19" s="3">
        <f t="shared" si="0"/>
        <v>0.62215909090909094</v>
      </c>
      <c r="G19" s="3">
        <f t="shared" si="0"/>
        <v>0.59736842105263155</v>
      </c>
    </row>
    <row r="22" spans="1:7" x14ac:dyDescent="0.25">
      <c r="A22" s="4" t="s">
        <v>110</v>
      </c>
    </row>
    <row r="23" spans="1:7" x14ac:dyDescent="0.25">
      <c r="A23" s="1"/>
      <c r="B23" s="2">
        <v>2019</v>
      </c>
      <c r="C23" s="2">
        <v>2020</v>
      </c>
      <c r="D23" s="2">
        <v>2021</v>
      </c>
      <c r="E23" s="2">
        <v>2022</v>
      </c>
      <c r="F23" s="2">
        <v>2023</v>
      </c>
      <c r="G23" s="2">
        <v>2024</v>
      </c>
    </row>
    <row r="24" spans="1:7" x14ac:dyDescent="0.25">
      <c r="A24" s="1" t="s">
        <v>24</v>
      </c>
      <c r="B24" s="1"/>
      <c r="C24" s="1">
        <v>1</v>
      </c>
      <c r="D24" s="1">
        <v>1</v>
      </c>
      <c r="E24" s="1">
        <v>1</v>
      </c>
      <c r="F24" s="1">
        <v>1</v>
      </c>
      <c r="G24" s="1">
        <v>1</v>
      </c>
    </row>
    <row r="25" spans="1:7" x14ac:dyDescent="0.25">
      <c r="A25" s="1" t="s">
        <v>25</v>
      </c>
      <c r="B25" s="1"/>
      <c r="C25" s="1">
        <v>1</v>
      </c>
      <c r="D25" s="1">
        <v>1</v>
      </c>
      <c r="E25" s="1">
        <v>1</v>
      </c>
      <c r="F25" s="1"/>
      <c r="G25" s="1"/>
    </row>
    <row r="26" spans="1:7" x14ac:dyDescent="0.25">
      <c r="A26" s="1" t="s">
        <v>26</v>
      </c>
      <c r="B26" s="1">
        <v>7</v>
      </c>
      <c r="C26" s="1">
        <v>5</v>
      </c>
      <c r="D26" s="1">
        <v>4</v>
      </c>
      <c r="E26" s="1">
        <v>7</v>
      </c>
      <c r="F26" s="1">
        <v>1</v>
      </c>
      <c r="G26" s="1"/>
    </row>
    <row r="27" spans="1:7" x14ac:dyDescent="0.25">
      <c r="A27" s="1" t="s">
        <v>27</v>
      </c>
      <c r="B27" s="1">
        <v>3</v>
      </c>
      <c r="C27" s="1">
        <v>3</v>
      </c>
      <c r="D27" s="1">
        <v>5</v>
      </c>
      <c r="E27" s="1">
        <v>6</v>
      </c>
      <c r="F27" s="1">
        <v>1</v>
      </c>
      <c r="G27" s="1"/>
    </row>
    <row r="28" spans="1:7" x14ac:dyDescent="0.25">
      <c r="A28" s="1" t="s">
        <v>28</v>
      </c>
      <c r="B28" s="1">
        <v>19</v>
      </c>
      <c r="C28" s="1">
        <v>11</v>
      </c>
      <c r="D28" s="1">
        <v>12</v>
      </c>
      <c r="E28" s="1">
        <v>12</v>
      </c>
      <c r="F28" s="1">
        <v>9</v>
      </c>
      <c r="G28" s="1">
        <v>3</v>
      </c>
    </row>
    <row r="29" spans="1:7" x14ac:dyDescent="0.25">
      <c r="A29" s="1" t="s">
        <v>29</v>
      </c>
      <c r="B29" s="1">
        <v>46</v>
      </c>
      <c r="C29" s="1">
        <v>26</v>
      </c>
      <c r="D29" s="1">
        <v>42</v>
      </c>
      <c r="E29" s="1">
        <v>48</v>
      </c>
      <c r="F29" s="1">
        <v>21</v>
      </c>
      <c r="G29" s="1">
        <v>14</v>
      </c>
    </row>
    <row r="30" spans="1:7" x14ac:dyDescent="0.25">
      <c r="A30" s="1" t="s">
        <v>30</v>
      </c>
      <c r="B30" s="1">
        <v>46</v>
      </c>
      <c r="C30" s="1">
        <v>45</v>
      </c>
      <c r="D30" s="1">
        <v>50</v>
      </c>
      <c r="E30" s="1">
        <v>48</v>
      </c>
      <c r="F30" s="1">
        <v>39</v>
      </c>
      <c r="G30" s="1">
        <v>35</v>
      </c>
    </row>
    <row r="31" spans="1:7" x14ac:dyDescent="0.25">
      <c r="A31" s="1" t="s">
        <v>31</v>
      </c>
      <c r="B31" s="1">
        <v>99</v>
      </c>
      <c r="C31" s="1">
        <v>80</v>
      </c>
      <c r="D31" s="1">
        <v>110</v>
      </c>
      <c r="E31" s="1">
        <v>84</v>
      </c>
      <c r="F31" s="1">
        <v>105</v>
      </c>
      <c r="G31" s="1">
        <v>138</v>
      </c>
    </row>
    <row r="32" spans="1:7" x14ac:dyDescent="0.25">
      <c r="A32" s="1" t="s">
        <v>32</v>
      </c>
      <c r="B32" s="1">
        <v>18</v>
      </c>
      <c r="C32" s="1">
        <v>11</v>
      </c>
      <c r="D32" s="1">
        <v>24</v>
      </c>
      <c r="E32" s="1">
        <v>22</v>
      </c>
      <c r="F32" s="1">
        <v>30</v>
      </c>
      <c r="G32" s="1">
        <v>26</v>
      </c>
    </row>
    <row r="33" spans="1:7" x14ac:dyDescent="0.25">
      <c r="A33" s="1" t="s">
        <v>33</v>
      </c>
      <c r="B33" s="1">
        <v>4</v>
      </c>
      <c r="C33" s="1"/>
      <c r="D33" s="1">
        <v>5</v>
      </c>
      <c r="E33" s="1">
        <v>3</v>
      </c>
      <c r="F33" s="1">
        <v>9</v>
      </c>
      <c r="G33" s="1">
        <v>8</v>
      </c>
    </row>
    <row r="34" spans="1:7" x14ac:dyDescent="0.25">
      <c r="A34" s="1" t="s">
        <v>34</v>
      </c>
      <c r="B34" s="1">
        <v>2</v>
      </c>
      <c r="C34" s="1">
        <v>5</v>
      </c>
      <c r="D34" s="1">
        <v>3</v>
      </c>
      <c r="E34" s="1">
        <v>1</v>
      </c>
      <c r="F34" s="1">
        <v>3</v>
      </c>
      <c r="G34" s="1">
        <v>2</v>
      </c>
    </row>
    <row r="35" spans="1:7" x14ac:dyDescent="0.25">
      <c r="A35" s="1" t="s">
        <v>22</v>
      </c>
      <c r="B35" s="1">
        <v>102</v>
      </c>
      <c r="C35" s="1">
        <v>89</v>
      </c>
      <c r="D35" s="1">
        <v>120</v>
      </c>
      <c r="E35" s="1">
        <v>121</v>
      </c>
      <c r="F35" s="1">
        <v>133</v>
      </c>
      <c r="G35" s="1">
        <v>153</v>
      </c>
    </row>
    <row r="36" spans="1:7" x14ac:dyDescent="0.25">
      <c r="A36" s="1" t="s">
        <v>35</v>
      </c>
      <c r="B36" s="1">
        <v>346</v>
      </c>
      <c r="C36" s="1">
        <v>277</v>
      </c>
      <c r="D36" s="1">
        <v>377</v>
      </c>
      <c r="E36" s="1">
        <v>354</v>
      </c>
      <c r="F36" s="1">
        <v>352</v>
      </c>
      <c r="G36" s="1">
        <v>380</v>
      </c>
    </row>
    <row r="37" spans="1:7" x14ac:dyDescent="0.25">
      <c r="A37" s="1" t="s">
        <v>38</v>
      </c>
      <c r="B37" s="3">
        <f>+(B36-B35)/B36</f>
        <v>0.7052023121387283</v>
      </c>
      <c r="C37" s="3">
        <f t="shared" ref="C37:G37" si="1">+(C36-C35)/C36</f>
        <v>0.67870036101083031</v>
      </c>
      <c r="D37" s="3">
        <f t="shared" si="1"/>
        <v>0.6816976127320955</v>
      </c>
      <c r="E37" s="3">
        <f t="shared" si="1"/>
        <v>0.65819209039548021</v>
      </c>
      <c r="F37" s="3">
        <f t="shared" si="1"/>
        <v>0.62215909090909094</v>
      </c>
      <c r="G37" s="3">
        <f t="shared" si="1"/>
        <v>0.59736842105263155</v>
      </c>
    </row>
    <row r="38" spans="1:7" x14ac:dyDescent="0.25">
      <c r="A38" s="1" t="s">
        <v>158</v>
      </c>
      <c r="B38" s="3">
        <f>+(B24+B25+B26+B27+B28)/(B36-B35)</f>
        <v>0.11885245901639344</v>
      </c>
      <c r="C38" s="3">
        <f t="shared" ref="C38:G38" si="2">+(C24+C25+C26+C27+C28)/(C36-C35)</f>
        <v>0.11170212765957446</v>
      </c>
      <c r="D38" s="3">
        <f t="shared" si="2"/>
        <v>8.9494163424124515E-2</v>
      </c>
      <c r="E38" s="3">
        <f t="shared" si="2"/>
        <v>0.11587982832618025</v>
      </c>
      <c r="F38" s="3">
        <f t="shared" si="2"/>
        <v>5.4794520547945202E-2</v>
      </c>
      <c r="G38" s="3">
        <f t="shared" si="2"/>
        <v>1.7621145374449341E-2</v>
      </c>
    </row>
    <row r="39" spans="1:7" x14ac:dyDescent="0.25">
      <c r="A39" s="1" t="s">
        <v>133</v>
      </c>
      <c r="B39" s="10">
        <v>25.6</v>
      </c>
      <c r="C39" s="10">
        <v>26.1</v>
      </c>
      <c r="D39" s="10">
        <v>26.8</v>
      </c>
      <c r="E39" s="10">
        <v>25</v>
      </c>
      <c r="F39" s="10">
        <v>29.4</v>
      </c>
      <c r="G39" s="10">
        <v>30.3</v>
      </c>
    </row>
    <row r="40" spans="1:7" x14ac:dyDescent="0.25">
      <c r="A40" s="1" t="s">
        <v>146</v>
      </c>
      <c r="B40" s="1">
        <f>+SUM(B28:B34)</f>
        <v>234</v>
      </c>
      <c r="C40" s="1">
        <f t="shared" ref="C40:G40" si="3">+SUM(C28:C34)</f>
        <v>178</v>
      </c>
      <c r="D40" s="1">
        <f t="shared" si="3"/>
        <v>246</v>
      </c>
      <c r="E40" s="1">
        <f t="shared" si="3"/>
        <v>218</v>
      </c>
      <c r="F40" s="1">
        <f t="shared" si="3"/>
        <v>216</v>
      </c>
      <c r="G40" s="1">
        <f t="shared" si="3"/>
        <v>226</v>
      </c>
    </row>
    <row r="42" spans="1:7" x14ac:dyDescent="0.25">
      <c r="A42" s="4" t="s">
        <v>111</v>
      </c>
    </row>
    <row r="43" spans="1:7" x14ac:dyDescent="0.25">
      <c r="A43" s="1"/>
      <c r="B43" s="2">
        <v>2019</v>
      </c>
      <c r="C43" s="2">
        <v>2020</v>
      </c>
      <c r="D43" s="2">
        <v>2021</v>
      </c>
      <c r="E43" s="2">
        <v>2022</v>
      </c>
      <c r="F43" s="2">
        <v>2023</v>
      </c>
      <c r="G43" s="2">
        <v>2024</v>
      </c>
    </row>
    <row r="44" spans="1:7" x14ac:dyDescent="0.25">
      <c r="A44" s="1" t="s">
        <v>68</v>
      </c>
      <c r="B44" s="1"/>
      <c r="C44" s="1"/>
      <c r="D44" s="1"/>
      <c r="E44" s="1">
        <v>1</v>
      </c>
      <c r="F44" s="1"/>
      <c r="G44" s="1">
        <v>1</v>
      </c>
    </row>
    <row r="45" spans="1:7" x14ac:dyDescent="0.25">
      <c r="A45" s="1" t="s">
        <v>69</v>
      </c>
      <c r="B45" s="1">
        <v>1</v>
      </c>
      <c r="C45" s="1"/>
      <c r="D45" s="1"/>
      <c r="E45" s="1"/>
      <c r="F45" s="1"/>
      <c r="G45" s="1"/>
    </row>
    <row r="46" spans="1:7" x14ac:dyDescent="0.25">
      <c r="A46" s="1" t="s">
        <v>66</v>
      </c>
      <c r="B46" s="1">
        <v>4</v>
      </c>
      <c r="C46" s="1">
        <v>3</v>
      </c>
      <c r="D46" s="1">
        <v>3</v>
      </c>
      <c r="E46" s="1">
        <v>3</v>
      </c>
      <c r="F46" s="1">
        <v>1</v>
      </c>
      <c r="G46" s="1">
        <v>2</v>
      </c>
    </row>
    <row r="47" spans="1:7" x14ac:dyDescent="0.25">
      <c r="A47" s="1" t="s">
        <v>65</v>
      </c>
      <c r="B47" s="1">
        <v>5</v>
      </c>
      <c r="C47" s="1"/>
      <c r="D47" s="1">
        <v>8</v>
      </c>
      <c r="E47" s="1">
        <v>5</v>
      </c>
      <c r="F47" s="1">
        <v>3</v>
      </c>
      <c r="G47" s="1">
        <v>3</v>
      </c>
    </row>
    <row r="48" spans="1:7" x14ac:dyDescent="0.25">
      <c r="A48" s="1" t="s">
        <v>59</v>
      </c>
      <c r="B48" s="1">
        <v>39</v>
      </c>
      <c r="C48" s="1">
        <v>42</v>
      </c>
      <c r="D48" s="1">
        <v>99</v>
      </c>
      <c r="E48" s="1">
        <v>148</v>
      </c>
      <c r="F48" s="1">
        <v>137</v>
      </c>
      <c r="G48" s="1">
        <v>129</v>
      </c>
    </row>
    <row r="49" spans="1:7" x14ac:dyDescent="0.25">
      <c r="A49" s="1" t="s">
        <v>60</v>
      </c>
      <c r="B49" s="1">
        <v>19</v>
      </c>
      <c r="C49" s="1">
        <v>7</v>
      </c>
      <c r="D49" s="1">
        <v>41</v>
      </c>
      <c r="E49" s="1">
        <v>71</v>
      </c>
      <c r="F49" s="1">
        <v>57</v>
      </c>
      <c r="G49" s="1">
        <v>47</v>
      </c>
    </row>
    <row r="50" spans="1:7" x14ac:dyDescent="0.25">
      <c r="A50" s="1" t="s">
        <v>61</v>
      </c>
      <c r="B50" s="1">
        <v>16</v>
      </c>
      <c r="C50" s="1">
        <v>11</v>
      </c>
      <c r="D50" s="1">
        <v>18</v>
      </c>
      <c r="E50" s="1">
        <v>27</v>
      </c>
      <c r="F50" s="1">
        <v>38</v>
      </c>
      <c r="G50" s="1">
        <v>48</v>
      </c>
    </row>
    <row r="51" spans="1:7" x14ac:dyDescent="0.25">
      <c r="A51" s="1" t="s">
        <v>62</v>
      </c>
      <c r="B51" s="1">
        <v>26</v>
      </c>
      <c r="C51" s="1">
        <v>13</v>
      </c>
      <c r="D51" s="1">
        <v>43</v>
      </c>
      <c r="E51" s="1">
        <v>40</v>
      </c>
      <c r="F51" s="1">
        <v>43</v>
      </c>
      <c r="G51" s="1">
        <v>70</v>
      </c>
    </row>
    <row r="52" spans="1:7" x14ac:dyDescent="0.25">
      <c r="A52" s="1" t="s">
        <v>63</v>
      </c>
      <c r="B52" s="1">
        <v>27</v>
      </c>
      <c r="C52" s="1">
        <v>21</v>
      </c>
      <c r="D52" s="1">
        <v>41</v>
      </c>
      <c r="E52" s="1">
        <v>51</v>
      </c>
      <c r="F52" s="1">
        <v>56</v>
      </c>
      <c r="G52" s="1">
        <v>67</v>
      </c>
    </row>
    <row r="53" spans="1:7" x14ac:dyDescent="0.25">
      <c r="A53" s="1" t="s">
        <v>67</v>
      </c>
      <c r="B53" s="1">
        <v>2</v>
      </c>
      <c r="C53" s="1">
        <v>2</v>
      </c>
      <c r="D53" s="1">
        <v>5</v>
      </c>
      <c r="E53" s="1">
        <v>2</v>
      </c>
      <c r="F53" s="1">
        <v>11</v>
      </c>
      <c r="G53" s="1">
        <v>11</v>
      </c>
    </row>
    <row r="54" spans="1:7" x14ac:dyDescent="0.25">
      <c r="A54" s="1" t="s">
        <v>70</v>
      </c>
      <c r="B54" s="1"/>
      <c r="C54" s="1"/>
      <c r="D54" s="1"/>
      <c r="E54" s="1"/>
      <c r="F54" s="1">
        <v>2</v>
      </c>
      <c r="G54" s="1"/>
    </row>
    <row r="55" spans="1:7" x14ac:dyDescent="0.25">
      <c r="A55" s="1" t="s">
        <v>64</v>
      </c>
      <c r="B55" s="1">
        <v>202</v>
      </c>
      <c r="C55" s="1">
        <v>173</v>
      </c>
      <c r="D55" s="1">
        <v>114</v>
      </c>
      <c r="E55" s="1">
        <v>1</v>
      </c>
      <c r="F55" s="1"/>
      <c r="G55" s="1"/>
    </row>
    <row r="56" spans="1:7" x14ac:dyDescent="0.25">
      <c r="A56" s="1" t="s">
        <v>71</v>
      </c>
      <c r="B56" s="1">
        <v>1</v>
      </c>
      <c r="C56" s="1"/>
      <c r="D56" s="1"/>
      <c r="E56" s="1">
        <v>1</v>
      </c>
      <c r="F56" s="1"/>
      <c r="G56" s="1"/>
    </row>
    <row r="57" spans="1:7" x14ac:dyDescent="0.25">
      <c r="A57" s="1" t="s">
        <v>56</v>
      </c>
      <c r="B57" s="1">
        <v>4</v>
      </c>
      <c r="C57" s="1">
        <v>5</v>
      </c>
      <c r="D57" s="1">
        <v>5</v>
      </c>
      <c r="E57" s="1">
        <v>4</v>
      </c>
      <c r="F57" s="1">
        <v>4</v>
      </c>
      <c r="G57" s="1">
        <v>2</v>
      </c>
    </row>
    <row r="58" spans="1:7" x14ac:dyDescent="0.25">
      <c r="A58" s="1" t="s">
        <v>4</v>
      </c>
      <c r="B58" s="1">
        <v>346</v>
      </c>
      <c r="C58" s="1">
        <v>277</v>
      </c>
      <c r="D58" s="1">
        <v>377</v>
      </c>
      <c r="E58" s="1">
        <v>354</v>
      </c>
      <c r="F58" s="1">
        <v>352</v>
      </c>
      <c r="G58" s="1">
        <v>380</v>
      </c>
    </row>
    <row r="59" spans="1:7" x14ac:dyDescent="0.25">
      <c r="A59" s="1" t="s">
        <v>150</v>
      </c>
      <c r="B59" s="1">
        <f>+B52+B53</f>
        <v>29</v>
      </c>
      <c r="C59" s="1">
        <f t="shared" ref="C59:G59" si="4">+C52+C53</f>
        <v>23</v>
      </c>
      <c r="D59" s="1">
        <f t="shared" si="4"/>
        <v>46</v>
      </c>
      <c r="E59" s="1">
        <f t="shared" si="4"/>
        <v>53</v>
      </c>
      <c r="F59" s="1">
        <f t="shared" si="4"/>
        <v>67</v>
      </c>
      <c r="G59" s="1">
        <f t="shared" si="4"/>
        <v>78</v>
      </c>
    </row>
    <row r="60" spans="1:7" x14ac:dyDescent="0.25">
      <c r="A60" s="1" t="s">
        <v>149</v>
      </c>
      <c r="B60" s="1">
        <f>+B54</f>
        <v>0</v>
      </c>
      <c r="C60" s="1">
        <f t="shared" ref="C60:G60" si="5">+C54</f>
        <v>0</v>
      </c>
      <c r="D60" s="1">
        <f t="shared" si="5"/>
        <v>0</v>
      </c>
      <c r="E60" s="1">
        <f t="shared" si="5"/>
        <v>0</v>
      </c>
      <c r="F60" s="1">
        <f t="shared" si="5"/>
        <v>2</v>
      </c>
      <c r="G60" s="1">
        <f t="shared" si="5"/>
        <v>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DFADB-25F9-44CE-B4F2-5C5CF959B9F4}">
  <dimension ref="A3:D56"/>
  <sheetViews>
    <sheetView zoomScale="90" zoomScaleNormal="90" workbookViewId="0">
      <selection activeCell="C37" sqref="C37:D37"/>
    </sheetView>
  </sheetViews>
  <sheetFormatPr defaultRowHeight="15" x14ac:dyDescent="0.25"/>
  <cols>
    <col min="1" max="1" width="45.5703125" customWidth="1"/>
  </cols>
  <sheetData>
    <row r="3" spans="1:4" ht="18.75" x14ac:dyDescent="0.3">
      <c r="A3" s="14" t="s">
        <v>21</v>
      </c>
    </row>
    <row r="4" spans="1:4" ht="15.75" x14ac:dyDescent="0.25">
      <c r="A4" s="5"/>
    </row>
    <row r="5" spans="1:4" x14ac:dyDescent="0.25">
      <c r="A5" s="4" t="s">
        <v>115</v>
      </c>
    </row>
    <row r="6" spans="1:4" x14ac:dyDescent="0.25">
      <c r="A6" s="1"/>
      <c r="B6" s="2">
        <v>2022</v>
      </c>
      <c r="C6" s="2">
        <v>2023</v>
      </c>
      <c r="D6" s="2">
        <v>2024</v>
      </c>
    </row>
    <row r="7" spans="1:4" x14ac:dyDescent="0.25">
      <c r="A7" s="1" t="s">
        <v>1</v>
      </c>
      <c r="B7" s="1">
        <v>13</v>
      </c>
      <c r="C7" s="1">
        <v>598</v>
      </c>
      <c r="D7" s="1">
        <v>1087</v>
      </c>
    </row>
    <row r="8" spans="1:4" x14ac:dyDescent="0.25">
      <c r="A8" s="1" t="s">
        <v>2</v>
      </c>
      <c r="B8" s="1">
        <v>11</v>
      </c>
      <c r="C8" s="1">
        <v>492</v>
      </c>
      <c r="D8" s="1">
        <v>885</v>
      </c>
    </row>
    <row r="9" spans="1:4" x14ac:dyDescent="0.25">
      <c r="A9" s="1" t="s">
        <v>3</v>
      </c>
      <c r="B9" s="1">
        <v>11</v>
      </c>
      <c r="C9" s="1">
        <v>480</v>
      </c>
      <c r="D9" s="1">
        <v>890</v>
      </c>
    </row>
    <row r="12" spans="1:4" x14ac:dyDescent="0.25">
      <c r="A12" s="4" t="s">
        <v>114</v>
      </c>
    </row>
    <row r="13" spans="1:4" x14ac:dyDescent="0.25">
      <c r="A13" s="1"/>
      <c r="B13" s="2">
        <v>2022</v>
      </c>
      <c r="C13" s="2">
        <v>2023</v>
      </c>
      <c r="D13" s="2">
        <v>2024</v>
      </c>
    </row>
    <row r="14" spans="1:4" x14ac:dyDescent="0.25">
      <c r="A14" s="1" t="s">
        <v>5</v>
      </c>
      <c r="B14" s="1"/>
      <c r="C14" s="1"/>
      <c r="D14" s="1">
        <v>1</v>
      </c>
    </row>
    <row r="15" spans="1:4" x14ac:dyDescent="0.25">
      <c r="A15" s="1" t="s">
        <v>13</v>
      </c>
      <c r="B15" s="1"/>
      <c r="C15" s="1">
        <v>2</v>
      </c>
      <c r="D15" s="1">
        <v>1</v>
      </c>
    </row>
    <row r="16" spans="1:4" x14ac:dyDescent="0.25">
      <c r="A16" s="1" t="s">
        <v>14</v>
      </c>
      <c r="B16" s="1">
        <v>5</v>
      </c>
      <c r="C16" s="1">
        <v>116</v>
      </c>
      <c r="D16" s="1">
        <v>221</v>
      </c>
    </row>
    <row r="17" spans="1:4" x14ac:dyDescent="0.25">
      <c r="A17" s="1" t="s">
        <v>6</v>
      </c>
      <c r="B17" s="1">
        <v>2</v>
      </c>
      <c r="C17" s="1">
        <v>244</v>
      </c>
      <c r="D17" s="1">
        <v>429</v>
      </c>
    </row>
    <row r="18" spans="1:4" x14ac:dyDescent="0.25">
      <c r="A18" s="1" t="s">
        <v>7</v>
      </c>
      <c r="B18" s="1">
        <v>3</v>
      </c>
      <c r="C18" s="1">
        <v>99</v>
      </c>
      <c r="D18" s="1">
        <v>199</v>
      </c>
    </row>
    <row r="19" spans="1:4" x14ac:dyDescent="0.25">
      <c r="A19" s="1" t="s">
        <v>8</v>
      </c>
      <c r="B19" s="1">
        <v>1</v>
      </c>
      <c r="C19" s="1">
        <v>19</v>
      </c>
      <c r="D19" s="1">
        <v>34</v>
      </c>
    </row>
    <row r="20" spans="1:4" x14ac:dyDescent="0.25">
      <c r="A20" s="1" t="s">
        <v>15</v>
      </c>
      <c r="B20" s="1"/>
      <c r="C20" s="1"/>
      <c r="D20" s="1">
        <v>5</v>
      </c>
    </row>
    <row r="21" spans="1:4" x14ac:dyDescent="0.25">
      <c r="A21" s="1" t="s">
        <v>4</v>
      </c>
      <c r="B21" s="1">
        <v>11</v>
      </c>
      <c r="C21" s="1">
        <v>480</v>
      </c>
      <c r="D21" s="1">
        <v>890</v>
      </c>
    </row>
    <row r="22" spans="1:4" x14ac:dyDescent="0.25">
      <c r="A22" s="1" t="s">
        <v>20</v>
      </c>
      <c r="B22" s="3">
        <f>+B19/B21</f>
        <v>9.0909090909090912E-2</v>
      </c>
      <c r="C22" s="3">
        <f t="shared" ref="C22:D22" si="0">+C19/C21</f>
        <v>3.9583333333333331E-2</v>
      </c>
      <c r="D22" s="3">
        <f t="shared" si="0"/>
        <v>3.8202247191011236E-2</v>
      </c>
    </row>
    <row r="25" spans="1:4" x14ac:dyDescent="0.25">
      <c r="A25" s="4" t="s">
        <v>113</v>
      </c>
    </row>
    <row r="26" spans="1:4" x14ac:dyDescent="0.25">
      <c r="A26" s="1"/>
      <c r="B26" s="2">
        <v>2022</v>
      </c>
      <c r="C26" s="2">
        <v>2023</v>
      </c>
      <c r="D26" s="2">
        <v>2024</v>
      </c>
    </row>
    <row r="27" spans="1:4" x14ac:dyDescent="0.25">
      <c r="A27" s="1" t="s">
        <v>23</v>
      </c>
      <c r="B27" s="1"/>
      <c r="C27" s="1"/>
      <c r="D27" s="1">
        <v>1</v>
      </c>
    </row>
    <row r="28" spans="1:4" x14ac:dyDescent="0.25">
      <c r="A28" s="1" t="s">
        <v>24</v>
      </c>
      <c r="B28" s="1"/>
      <c r="C28" s="1">
        <v>3</v>
      </c>
      <c r="D28" s="1">
        <v>5</v>
      </c>
    </row>
    <row r="29" spans="1:4" x14ac:dyDescent="0.25">
      <c r="A29" s="1" t="s">
        <v>25</v>
      </c>
      <c r="B29" s="1"/>
      <c r="C29" s="1">
        <v>3</v>
      </c>
      <c r="D29" s="1">
        <v>8</v>
      </c>
    </row>
    <row r="30" spans="1:4" x14ac:dyDescent="0.25">
      <c r="A30" s="1" t="s">
        <v>26</v>
      </c>
      <c r="B30" s="1">
        <v>1</v>
      </c>
      <c r="C30" s="1">
        <v>4</v>
      </c>
      <c r="D30" s="1">
        <v>10</v>
      </c>
    </row>
    <row r="31" spans="1:4" x14ac:dyDescent="0.25">
      <c r="A31" s="1" t="s">
        <v>27</v>
      </c>
      <c r="B31" s="1"/>
      <c r="C31" s="1">
        <v>1</v>
      </c>
      <c r="D31" s="1">
        <v>2</v>
      </c>
    </row>
    <row r="32" spans="1:4" x14ac:dyDescent="0.25">
      <c r="A32" s="1" t="s">
        <v>28</v>
      </c>
      <c r="B32" s="1"/>
      <c r="C32" s="1">
        <v>4</v>
      </c>
      <c r="D32" s="1">
        <v>2</v>
      </c>
    </row>
    <row r="33" spans="1:4" x14ac:dyDescent="0.25">
      <c r="A33" s="1" t="s">
        <v>29</v>
      </c>
      <c r="B33" s="1"/>
      <c r="C33" s="1">
        <v>4</v>
      </c>
      <c r="D33" s="1">
        <v>6</v>
      </c>
    </row>
    <row r="34" spans="1:4" x14ac:dyDescent="0.25">
      <c r="A34" s="1" t="s">
        <v>22</v>
      </c>
      <c r="B34" s="1">
        <v>10</v>
      </c>
      <c r="C34" s="1">
        <v>461</v>
      </c>
      <c r="D34" s="1">
        <v>856</v>
      </c>
    </row>
    <row r="35" spans="1:4" x14ac:dyDescent="0.25">
      <c r="A35" s="1" t="s">
        <v>4</v>
      </c>
      <c r="B35" s="1">
        <v>11</v>
      </c>
      <c r="C35" s="1">
        <v>480</v>
      </c>
      <c r="D35" s="1">
        <v>890</v>
      </c>
    </row>
    <row r="36" spans="1:4" x14ac:dyDescent="0.25">
      <c r="A36" s="1" t="s">
        <v>38</v>
      </c>
      <c r="B36" s="3">
        <f>+(B35-B34)/B35</f>
        <v>9.0909090909090912E-2</v>
      </c>
      <c r="C36" s="3">
        <f t="shared" ref="C36:D36" si="1">+(C35-C34)/C35</f>
        <v>3.9583333333333331E-2</v>
      </c>
      <c r="D36" s="3">
        <f t="shared" si="1"/>
        <v>3.8202247191011236E-2</v>
      </c>
    </row>
    <row r="37" spans="1:4" x14ac:dyDescent="0.25">
      <c r="A37" s="1" t="s">
        <v>158</v>
      </c>
      <c r="B37" s="3">
        <f>+(B27+B28+B29+B30+B31+B32)/(B35-B34)</f>
        <v>1</v>
      </c>
      <c r="C37" s="3">
        <f t="shared" ref="C37:D37" si="2">+(C27+C28+C29+C30+C31+C32)/(C35-C34)</f>
        <v>0.78947368421052633</v>
      </c>
      <c r="D37" s="3">
        <f t="shared" si="2"/>
        <v>0.82352941176470584</v>
      </c>
    </row>
    <row r="38" spans="1:4" x14ac:dyDescent="0.25">
      <c r="A38" s="1" t="s">
        <v>133</v>
      </c>
      <c r="B38" s="10">
        <v>0</v>
      </c>
      <c r="C38" s="10">
        <v>9.5</v>
      </c>
      <c r="D38" s="10">
        <v>8.3000000000000007</v>
      </c>
    </row>
    <row r="41" spans="1:4" x14ac:dyDescent="0.25">
      <c r="A41" s="4" t="s">
        <v>112</v>
      </c>
    </row>
    <row r="42" spans="1:4" x14ac:dyDescent="0.25">
      <c r="A42" s="1"/>
      <c r="B42" s="2">
        <v>2022</v>
      </c>
      <c r="C42" s="2">
        <v>2023</v>
      </c>
      <c r="D42" s="2">
        <v>2024</v>
      </c>
    </row>
    <row r="43" spans="1:4" x14ac:dyDescent="0.25">
      <c r="A43" s="1" t="s">
        <v>57</v>
      </c>
      <c r="B43" s="1"/>
      <c r="C43" s="1">
        <v>2</v>
      </c>
      <c r="D43" s="1"/>
    </row>
    <row r="44" spans="1:4" x14ac:dyDescent="0.25">
      <c r="A44" s="1" t="s">
        <v>25</v>
      </c>
      <c r="B44" s="1"/>
      <c r="C44" s="1">
        <v>1</v>
      </c>
      <c r="D44" s="1"/>
    </row>
    <row r="45" spans="1:4" x14ac:dyDescent="0.25">
      <c r="A45" s="1" t="s">
        <v>66</v>
      </c>
      <c r="B45" s="1">
        <v>4</v>
      </c>
      <c r="C45" s="1">
        <v>302</v>
      </c>
      <c r="D45" s="1">
        <v>602</v>
      </c>
    </row>
    <row r="46" spans="1:4" x14ac:dyDescent="0.25">
      <c r="A46" s="1" t="s">
        <v>65</v>
      </c>
      <c r="B46" s="1">
        <v>3</v>
      </c>
      <c r="C46" s="1">
        <v>92</v>
      </c>
      <c r="D46" s="1">
        <v>140</v>
      </c>
    </row>
    <row r="47" spans="1:4" x14ac:dyDescent="0.25">
      <c r="A47" s="1" t="s">
        <v>59</v>
      </c>
      <c r="B47" s="1">
        <v>2</v>
      </c>
      <c r="C47" s="1">
        <v>50</v>
      </c>
      <c r="D47" s="1">
        <v>90</v>
      </c>
    </row>
    <row r="48" spans="1:4" x14ac:dyDescent="0.25">
      <c r="A48" s="1" t="s">
        <v>60</v>
      </c>
      <c r="B48" s="1"/>
      <c r="C48" s="1">
        <v>13</v>
      </c>
      <c r="D48" s="1">
        <v>20</v>
      </c>
    </row>
    <row r="49" spans="1:4" x14ac:dyDescent="0.25">
      <c r="A49" s="1" t="s">
        <v>61</v>
      </c>
      <c r="B49" s="1"/>
      <c r="C49" s="1">
        <v>1</v>
      </c>
      <c r="D49" s="1">
        <v>4</v>
      </c>
    </row>
    <row r="50" spans="1:4" x14ac:dyDescent="0.25">
      <c r="A50" s="1" t="s">
        <v>62</v>
      </c>
      <c r="B50" s="1"/>
      <c r="C50" s="1">
        <v>3</v>
      </c>
      <c r="D50" s="1">
        <v>9</v>
      </c>
    </row>
    <row r="51" spans="1:4" x14ac:dyDescent="0.25">
      <c r="A51" s="1" t="s">
        <v>63</v>
      </c>
      <c r="B51" s="1"/>
      <c r="C51" s="1">
        <v>4</v>
      </c>
      <c r="D51" s="1">
        <v>5</v>
      </c>
    </row>
    <row r="52" spans="1:4" x14ac:dyDescent="0.25">
      <c r="A52" s="1" t="s">
        <v>67</v>
      </c>
      <c r="B52" s="1"/>
      <c r="C52" s="1"/>
      <c r="D52" s="1">
        <v>1</v>
      </c>
    </row>
    <row r="53" spans="1:4" x14ac:dyDescent="0.25">
      <c r="A53" s="1" t="s">
        <v>64</v>
      </c>
      <c r="B53" s="1"/>
      <c r="C53" s="1"/>
      <c r="D53" s="1">
        <v>1</v>
      </c>
    </row>
    <row r="54" spans="1:4" x14ac:dyDescent="0.25">
      <c r="A54" s="1" t="s">
        <v>56</v>
      </c>
      <c r="B54" s="1">
        <v>2</v>
      </c>
      <c r="C54" s="1">
        <v>12</v>
      </c>
      <c r="D54" s="1">
        <v>18</v>
      </c>
    </row>
    <row r="55" spans="1:4" x14ac:dyDescent="0.25">
      <c r="A55" s="1" t="s">
        <v>4</v>
      </c>
      <c r="B55" s="1">
        <v>11</v>
      </c>
      <c r="C55" s="1">
        <v>480</v>
      </c>
      <c r="D55" s="1">
        <v>890</v>
      </c>
    </row>
    <row r="56" spans="1:4" x14ac:dyDescent="0.25">
      <c r="A56" s="1" t="s">
        <v>150</v>
      </c>
      <c r="B56" s="1">
        <f>+B51+B52</f>
        <v>0</v>
      </c>
      <c r="C56" s="1">
        <f t="shared" ref="C56:D56" si="3">+C51+C52</f>
        <v>4</v>
      </c>
      <c r="D56" s="1">
        <f t="shared" si="3"/>
        <v>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6907E-0F1C-440B-BD29-78D0E3010459}">
  <dimension ref="A1:G50"/>
  <sheetViews>
    <sheetView workbookViewId="0">
      <selection activeCell="C34" sqref="C34:G34"/>
    </sheetView>
  </sheetViews>
  <sheetFormatPr defaultRowHeight="15" x14ac:dyDescent="0.25"/>
  <cols>
    <col min="1" max="1" width="45.5703125" customWidth="1"/>
  </cols>
  <sheetData>
    <row r="1" spans="1:7" ht="18.75" x14ac:dyDescent="0.3">
      <c r="A1" s="14" t="s">
        <v>37</v>
      </c>
    </row>
    <row r="2" spans="1:7" ht="15.75" x14ac:dyDescent="0.25">
      <c r="A2" s="5"/>
    </row>
    <row r="4" spans="1:7" x14ac:dyDescent="0.25">
      <c r="A4" s="4" t="s">
        <v>116</v>
      </c>
    </row>
    <row r="5" spans="1:7" x14ac:dyDescent="0.25">
      <c r="A5" s="1"/>
      <c r="B5" s="2">
        <v>2019</v>
      </c>
      <c r="C5" s="2">
        <v>2020</v>
      </c>
      <c r="D5" s="2">
        <v>2021</v>
      </c>
      <c r="E5" s="2">
        <v>2022</v>
      </c>
      <c r="F5" s="2">
        <v>2023</v>
      </c>
      <c r="G5" s="2">
        <v>2024</v>
      </c>
    </row>
    <row r="6" spans="1:7" x14ac:dyDescent="0.25">
      <c r="A6" s="1" t="s">
        <v>1</v>
      </c>
      <c r="B6" s="1">
        <v>3</v>
      </c>
      <c r="C6" s="1">
        <v>2</v>
      </c>
      <c r="D6" s="1">
        <v>5</v>
      </c>
      <c r="E6" s="1">
        <v>6</v>
      </c>
      <c r="F6" s="1">
        <v>7</v>
      </c>
      <c r="G6" s="1">
        <v>7</v>
      </c>
    </row>
    <row r="7" spans="1:7" x14ac:dyDescent="0.25">
      <c r="A7" s="1" t="s">
        <v>2</v>
      </c>
      <c r="B7" s="1">
        <v>3</v>
      </c>
      <c r="C7" s="1">
        <v>4</v>
      </c>
      <c r="D7" s="1">
        <v>7</v>
      </c>
      <c r="E7" s="1">
        <v>6</v>
      </c>
      <c r="F7" s="1">
        <v>8</v>
      </c>
      <c r="G7" s="1">
        <v>3</v>
      </c>
    </row>
    <row r="8" spans="1:7" x14ac:dyDescent="0.25">
      <c r="A8" s="1" t="s">
        <v>3</v>
      </c>
      <c r="B8" s="1">
        <v>7</v>
      </c>
      <c r="C8" s="1">
        <v>7</v>
      </c>
      <c r="D8" s="1">
        <v>8</v>
      </c>
      <c r="E8" s="1">
        <v>8</v>
      </c>
      <c r="F8" s="1">
        <v>11</v>
      </c>
      <c r="G8" s="1">
        <v>4</v>
      </c>
    </row>
    <row r="11" spans="1:7" x14ac:dyDescent="0.25">
      <c r="A11" s="4" t="s">
        <v>117</v>
      </c>
    </row>
    <row r="12" spans="1:7" x14ac:dyDescent="0.25">
      <c r="A12" s="1"/>
      <c r="B12" s="2">
        <v>2019</v>
      </c>
      <c r="C12" s="2">
        <v>2020</v>
      </c>
      <c r="D12" s="2">
        <v>2021</v>
      </c>
      <c r="E12" s="2">
        <v>2022</v>
      </c>
      <c r="F12" s="2">
        <v>2023</v>
      </c>
      <c r="G12" s="2">
        <v>2024</v>
      </c>
    </row>
    <row r="13" spans="1:7" x14ac:dyDescent="0.25">
      <c r="A13" s="1" t="s">
        <v>14</v>
      </c>
      <c r="B13" s="1"/>
      <c r="C13" s="1">
        <v>1</v>
      </c>
      <c r="D13" s="1"/>
      <c r="E13" s="1"/>
      <c r="F13" s="1"/>
      <c r="G13" s="1"/>
    </row>
    <row r="14" spans="1:7" x14ac:dyDescent="0.25">
      <c r="A14" s="1" t="s">
        <v>7</v>
      </c>
      <c r="B14" s="1">
        <v>1</v>
      </c>
      <c r="C14" s="1"/>
      <c r="D14" s="1">
        <v>2</v>
      </c>
      <c r="E14" s="1">
        <v>2</v>
      </c>
      <c r="F14" s="1">
        <v>4</v>
      </c>
      <c r="G14" s="1">
        <v>2</v>
      </c>
    </row>
    <row r="15" spans="1:7" x14ac:dyDescent="0.25">
      <c r="A15" s="1" t="s">
        <v>8</v>
      </c>
      <c r="B15" s="1">
        <v>6</v>
      </c>
      <c r="C15" s="1">
        <v>6</v>
      </c>
      <c r="D15" s="1">
        <v>6</v>
      </c>
      <c r="E15" s="1">
        <v>5</v>
      </c>
      <c r="F15" s="1">
        <v>7</v>
      </c>
      <c r="G15" s="1">
        <v>2</v>
      </c>
    </row>
    <row r="16" spans="1:7" x14ac:dyDescent="0.25">
      <c r="A16" s="1" t="s">
        <v>15</v>
      </c>
      <c r="B16" s="1"/>
      <c r="C16" s="1"/>
      <c r="D16" s="1"/>
      <c r="E16" s="1">
        <v>1</v>
      </c>
      <c r="F16" s="1"/>
      <c r="G16" s="1"/>
    </row>
    <row r="17" spans="1:7" x14ac:dyDescent="0.25">
      <c r="A17" s="1" t="s">
        <v>4</v>
      </c>
      <c r="B17" s="1">
        <v>7</v>
      </c>
      <c r="C17" s="1">
        <v>7</v>
      </c>
      <c r="D17" s="1">
        <v>8</v>
      </c>
      <c r="E17" s="1">
        <v>8</v>
      </c>
      <c r="F17" s="1">
        <v>11</v>
      </c>
      <c r="G17" s="1">
        <v>4</v>
      </c>
    </row>
    <row r="18" spans="1:7" x14ac:dyDescent="0.25">
      <c r="A18" s="1" t="s">
        <v>20</v>
      </c>
      <c r="B18" s="3">
        <f>+B15/B17</f>
        <v>0.8571428571428571</v>
      </c>
      <c r="C18" s="3">
        <f t="shared" ref="C18:G18" si="0">+C15/C17</f>
        <v>0.8571428571428571</v>
      </c>
      <c r="D18" s="3">
        <f t="shared" si="0"/>
        <v>0.75</v>
      </c>
      <c r="E18" s="3">
        <f t="shared" si="0"/>
        <v>0.625</v>
      </c>
      <c r="F18" s="3">
        <f t="shared" si="0"/>
        <v>0.63636363636363635</v>
      </c>
      <c r="G18" s="3">
        <f t="shared" si="0"/>
        <v>0.5</v>
      </c>
    </row>
    <row r="21" spans="1:7" x14ac:dyDescent="0.25">
      <c r="A21" s="4" t="s">
        <v>118</v>
      </c>
    </row>
    <row r="22" spans="1:7" x14ac:dyDescent="0.25">
      <c r="A22" s="1"/>
      <c r="B22" s="2">
        <v>2019</v>
      </c>
      <c r="C22" s="2">
        <v>2020</v>
      </c>
      <c r="D22" s="2">
        <v>2021</v>
      </c>
      <c r="E22" s="2">
        <v>2022</v>
      </c>
      <c r="F22" s="2">
        <v>2023</v>
      </c>
      <c r="G22" s="2">
        <v>2024</v>
      </c>
    </row>
    <row r="23" spans="1:7" x14ac:dyDescent="0.25">
      <c r="A23" s="1" t="s">
        <v>24</v>
      </c>
      <c r="B23" s="1"/>
      <c r="C23" s="1">
        <v>1</v>
      </c>
      <c r="D23" s="1"/>
      <c r="E23" s="1"/>
      <c r="F23" s="1"/>
      <c r="G23" s="1"/>
    </row>
    <row r="24" spans="1:7" x14ac:dyDescent="0.25">
      <c r="A24" s="1" t="s">
        <v>25</v>
      </c>
      <c r="B24" s="1">
        <v>1</v>
      </c>
      <c r="C24" s="1"/>
      <c r="D24" s="1"/>
      <c r="E24" s="1"/>
      <c r="F24" s="1"/>
      <c r="G24" s="1"/>
    </row>
    <row r="25" spans="1:7" x14ac:dyDescent="0.25">
      <c r="A25" s="1" t="s">
        <v>26</v>
      </c>
      <c r="B25" s="1"/>
      <c r="C25" s="1"/>
      <c r="D25" s="1">
        <v>1</v>
      </c>
      <c r="E25" s="1"/>
      <c r="F25" s="1">
        <v>1</v>
      </c>
      <c r="G25" s="1"/>
    </row>
    <row r="26" spans="1:7" x14ac:dyDescent="0.25">
      <c r="A26" s="1" t="s">
        <v>27</v>
      </c>
      <c r="B26" s="1"/>
      <c r="C26" s="1"/>
      <c r="D26" s="1"/>
      <c r="E26" s="1"/>
      <c r="F26" s="1">
        <v>1</v>
      </c>
      <c r="G26" s="1">
        <v>1</v>
      </c>
    </row>
    <row r="27" spans="1:7" x14ac:dyDescent="0.25">
      <c r="A27" s="1" t="s">
        <v>28</v>
      </c>
      <c r="B27" s="1">
        <v>1</v>
      </c>
      <c r="C27" s="1"/>
      <c r="D27" s="1">
        <v>2</v>
      </c>
      <c r="E27" s="1"/>
      <c r="F27" s="1">
        <v>1</v>
      </c>
      <c r="G27" s="1"/>
    </row>
    <row r="28" spans="1:7" x14ac:dyDescent="0.25">
      <c r="A28" s="1" t="s">
        <v>29</v>
      </c>
      <c r="B28" s="1"/>
      <c r="C28" s="1">
        <v>2</v>
      </c>
      <c r="D28" s="1">
        <v>1</v>
      </c>
      <c r="E28" s="1">
        <v>1</v>
      </c>
      <c r="F28" s="1">
        <v>1</v>
      </c>
      <c r="G28" s="1"/>
    </row>
    <row r="29" spans="1:7" x14ac:dyDescent="0.25">
      <c r="A29" s="1" t="s">
        <v>30</v>
      </c>
      <c r="B29" s="1">
        <v>2</v>
      </c>
      <c r="C29" s="1">
        <v>2</v>
      </c>
      <c r="D29" s="1">
        <v>2</v>
      </c>
      <c r="E29" s="1">
        <v>3</v>
      </c>
      <c r="F29" s="1">
        <v>1</v>
      </c>
      <c r="G29" s="1">
        <v>1</v>
      </c>
    </row>
    <row r="30" spans="1:7" x14ac:dyDescent="0.25">
      <c r="A30" s="1" t="s">
        <v>31</v>
      </c>
      <c r="B30" s="1">
        <v>2</v>
      </c>
      <c r="C30" s="1">
        <v>1</v>
      </c>
      <c r="D30" s="1"/>
      <c r="E30" s="1">
        <v>1</v>
      </c>
      <c r="F30" s="1">
        <v>2</v>
      </c>
      <c r="G30" s="1"/>
    </row>
    <row r="31" spans="1:7" x14ac:dyDescent="0.25">
      <c r="A31" s="1" t="s">
        <v>22</v>
      </c>
      <c r="B31" s="1">
        <v>1</v>
      </c>
      <c r="C31" s="1">
        <v>1</v>
      </c>
      <c r="D31" s="1">
        <v>2</v>
      </c>
      <c r="E31" s="1">
        <v>3</v>
      </c>
      <c r="F31" s="1">
        <v>4</v>
      </c>
      <c r="G31" s="1">
        <v>2</v>
      </c>
    </row>
    <row r="32" spans="1:7" x14ac:dyDescent="0.25">
      <c r="A32" s="1" t="s">
        <v>4</v>
      </c>
      <c r="B32" s="1">
        <v>7</v>
      </c>
      <c r="C32" s="1">
        <v>7</v>
      </c>
      <c r="D32" s="1">
        <v>8</v>
      </c>
      <c r="E32" s="1">
        <v>8</v>
      </c>
      <c r="F32" s="1">
        <v>11</v>
      </c>
      <c r="G32" s="1">
        <v>4</v>
      </c>
    </row>
    <row r="33" spans="1:7" x14ac:dyDescent="0.25">
      <c r="A33" s="1" t="s">
        <v>38</v>
      </c>
      <c r="B33" s="3">
        <f>+(B32-B31)/B32</f>
        <v>0.8571428571428571</v>
      </c>
      <c r="C33" s="3">
        <f t="shared" ref="C33:D33" si="1">+(C32-C31)/C32</f>
        <v>0.8571428571428571</v>
      </c>
      <c r="D33" s="3">
        <f t="shared" si="1"/>
        <v>0.75</v>
      </c>
      <c r="E33" s="3">
        <f t="shared" ref="E33" si="2">+(E32-E31)/E32</f>
        <v>0.625</v>
      </c>
      <c r="F33" s="3">
        <f t="shared" ref="F33" si="3">+(F32-F31)/F32</f>
        <v>0.63636363636363635</v>
      </c>
      <c r="G33" s="3">
        <f t="shared" ref="G33" si="4">+(G32-G31)/G32</f>
        <v>0.5</v>
      </c>
    </row>
    <row r="34" spans="1:7" x14ac:dyDescent="0.25">
      <c r="A34" s="1" t="s">
        <v>158</v>
      </c>
      <c r="B34" s="3">
        <f>+(B23+B24+B25+B26+B27)/(B32-B31)</f>
        <v>0.33333333333333331</v>
      </c>
      <c r="C34" s="3">
        <f t="shared" ref="C34:G34" si="5">+(C23+C24+C25+C26+C27)/(C32-C31)</f>
        <v>0.16666666666666666</v>
      </c>
      <c r="D34" s="3">
        <f t="shared" si="5"/>
        <v>0.5</v>
      </c>
      <c r="E34" s="3">
        <f t="shared" si="5"/>
        <v>0</v>
      </c>
      <c r="F34" s="3">
        <f t="shared" si="5"/>
        <v>0.42857142857142855</v>
      </c>
      <c r="G34" s="3">
        <f t="shared" si="5"/>
        <v>0.5</v>
      </c>
    </row>
    <row r="35" spans="1:7" x14ac:dyDescent="0.25">
      <c r="A35" s="1" t="s">
        <v>133</v>
      </c>
      <c r="B35" s="10">
        <v>20.8</v>
      </c>
      <c r="C35" s="10">
        <v>18.7</v>
      </c>
      <c r="D35" s="10">
        <v>15</v>
      </c>
      <c r="E35" s="10">
        <v>23.2</v>
      </c>
      <c r="F35" s="10">
        <v>18.7</v>
      </c>
      <c r="G35" s="10"/>
    </row>
    <row r="36" spans="1:7" x14ac:dyDescent="0.25">
      <c r="A36" s="1" t="s">
        <v>146</v>
      </c>
      <c r="B36" s="16">
        <f>+B27+B28+B29+B30</f>
        <v>5</v>
      </c>
      <c r="C36" s="16">
        <f t="shared" ref="C36:G36" si="6">+C27+C28+C29+C30</f>
        <v>5</v>
      </c>
      <c r="D36" s="16">
        <f t="shared" si="6"/>
        <v>5</v>
      </c>
      <c r="E36" s="16">
        <f t="shared" si="6"/>
        <v>5</v>
      </c>
      <c r="F36" s="16">
        <f t="shared" si="6"/>
        <v>5</v>
      </c>
      <c r="G36" s="16">
        <f t="shared" si="6"/>
        <v>1</v>
      </c>
    </row>
    <row r="38" spans="1:7" x14ac:dyDescent="0.25">
      <c r="A38" s="4" t="s">
        <v>119</v>
      </c>
    </row>
    <row r="39" spans="1:7" x14ac:dyDescent="0.25">
      <c r="A39" s="1"/>
      <c r="B39" s="2">
        <v>2019</v>
      </c>
      <c r="C39" s="2">
        <v>2020</v>
      </c>
      <c r="D39" s="2">
        <v>2021</v>
      </c>
      <c r="E39" s="2">
        <v>2022</v>
      </c>
      <c r="F39" s="2">
        <v>2023</v>
      </c>
      <c r="G39" s="2">
        <v>2024</v>
      </c>
    </row>
    <row r="40" spans="1:7" x14ac:dyDescent="0.25">
      <c r="A40" s="1" t="s">
        <v>57</v>
      </c>
      <c r="B40" s="1"/>
      <c r="C40" s="1"/>
      <c r="D40" s="1"/>
      <c r="E40" s="1"/>
      <c r="F40" s="1">
        <v>1</v>
      </c>
      <c r="G40" s="1"/>
    </row>
    <row r="41" spans="1:7" x14ac:dyDescent="0.25">
      <c r="A41" s="1" t="s">
        <v>58</v>
      </c>
      <c r="B41" s="1"/>
      <c r="C41" s="1"/>
      <c r="D41" s="1"/>
      <c r="E41" s="1">
        <v>1</v>
      </c>
      <c r="F41" s="1"/>
      <c r="G41" s="1"/>
    </row>
    <row r="42" spans="1:7" x14ac:dyDescent="0.25">
      <c r="A42" s="1" t="s">
        <v>65</v>
      </c>
      <c r="B42" s="1"/>
      <c r="C42" s="1"/>
      <c r="D42" s="1"/>
      <c r="E42" s="1"/>
      <c r="F42" s="1">
        <v>1</v>
      </c>
      <c r="G42" s="1"/>
    </row>
    <row r="43" spans="1:7" x14ac:dyDescent="0.25">
      <c r="A43" s="1" t="s">
        <v>59</v>
      </c>
      <c r="B43" s="1"/>
      <c r="C43" s="1">
        <v>2</v>
      </c>
      <c r="D43" s="1">
        <v>3</v>
      </c>
      <c r="E43" s="1">
        <v>2</v>
      </c>
      <c r="F43" s="1">
        <v>4</v>
      </c>
      <c r="G43" s="1"/>
    </row>
    <row r="44" spans="1:7" x14ac:dyDescent="0.25">
      <c r="A44" s="1" t="s">
        <v>60</v>
      </c>
      <c r="B44" s="1"/>
      <c r="C44" s="1"/>
      <c r="D44" s="1">
        <v>3</v>
      </c>
      <c r="E44" s="1">
        <v>1</v>
      </c>
      <c r="F44" s="1"/>
      <c r="G44" s="1">
        <v>3</v>
      </c>
    </row>
    <row r="45" spans="1:7" x14ac:dyDescent="0.25">
      <c r="A45" s="1" t="s">
        <v>61</v>
      </c>
      <c r="B45" s="1">
        <v>1</v>
      </c>
      <c r="C45" s="1">
        <v>1</v>
      </c>
      <c r="D45" s="1">
        <v>1</v>
      </c>
      <c r="E45" s="1">
        <v>1</v>
      </c>
      <c r="F45" s="1">
        <v>1</v>
      </c>
      <c r="G45" s="1"/>
    </row>
    <row r="46" spans="1:7" x14ac:dyDescent="0.25">
      <c r="A46" s="1" t="s">
        <v>62</v>
      </c>
      <c r="B46" s="1">
        <v>1</v>
      </c>
      <c r="C46" s="1">
        <v>1</v>
      </c>
      <c r="D46" s="1"/>
      <c r="E46" s="1"/>
      <c r="F46" s="1">
        <v>1</v>
      </c>
      <c r="G46" s="1">
        <v>1</v>
      </c>
    </row>
    <row r="47" spans="1:7" x14ac:dyDescent="0.25">
      <c r="A47" s="1" t="s">
        <v>63</v>
      </c>
      <c r="B47" s="1">
        <v>1</v>
      </c>
      <c r="C47" s="1"/>
      <c r="D47" s="1"/>
      <c r="E47" s="1">
        <v>2</v>
      </c>
      <c r="F47" s="1">
        <v>3</v>
      </c>
      <c r="G47" s="1"/>
    </row>
    <row r="48" spans="1:7" x14ac:dyDescent="0.25">
      <c r="A48" s="1" t="s">
        <v>64</v>
      </c>
      <c r="B48" s="1">
        <v>4</v>
      </c>
      <c r="C48" s="1">
        <v>3</v>
      </c>
      <c r="D48" s="1">
        <v>1</v>
      </c>
      <c r="E48" s="1"/>
      <c r="F48" s="1"/>
      <c r="G48" s="1"/>
    </row>
    <row r="49" spans="1:7" x14ac:dyDescent="0.25">
      <c r="A49" s="1" t="s">
        <v>56</v>
      </c>
      <c r="B49" s="1"/>
      <c r="C49" s="1"/>
      <c r="D49" s="1"/>
      <c r="E49" s="1">
        <v>1</v>
      </c>
      <c r="F49" s="1"/>
      <c r="G49" s="1"/>
    </row>
    <row r="50" spans="1:7" x14ac:dyDescent="0.25">
      <c r="A50" s="1" t="s">
        <v>4</v>
      </c>
      <c r="B50" s="1">
        <v>7</v>
      </c>
      <c r="C50" s="1">
        <v>7</v>
      </c>
      <c r="D50" s="1">
        <v>8</v>
      </c>
      <c r="E50" s="1">
        <v>8</v>
      </c>
      <c r="F50" s="1">
        <v>11</v>
      </c>
      <c r="G50" s="1">
        <v>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A8761-5303-4EBA-AD29-47BF79582CBE}">
  <dimension ref="A4:H43"/>
  <sheetViews>
    <sheetView workbookViewId="0">
      <selection activeCell="K27" sqref="K27"/>
    </sheetView>
  </sheetViews>
  <sheetFormatPr defaultRowHeight="15" x14ac:dyDescent="0.25"/>
  <cols>
    <col min="1" max="1" width="10.5703125" customWidth="1"/>
  </cols>
  <sheetData>
    <row r="4" spans="1:8" ht="18.75" x14ac:dyDescent="0.3">
      <c r="A4" s="14" t="s">
        <v>144</v>
      </c>
    </row>
    <row r="5" spans="1:8" ht="18.75" x14ac:dyDescent="0.3">
      <c r="A5" s="14"/>
    </row>
    <row r="6" spans="1:8" x14ac:dyDescent="0.25">
      <c r="A6" s="4" t="s">
        <v>1</v>
      </c>
    </row>
    <row r="7" spans="1:8" x14ac:dyDescent="0.25">
      <c r="A7" s="1"/>
      <c r="B7" s="2">
        <v>2019</v>
      </c>
      <c r="C7" s="2">
        <v>2020</v>
      </c>
      <c r="D7" s="2">
        <v>2021</v>
      </c>
      <c r="E7" s="2">
        <v>2022</v>
      </c>
      <c r="F7" s="2">
        <v>2023</v>
      </c>
      <c r="G7" s="2">
        <v>2024</v>
      </c>
    </row>
    <row r="8" spans="1:8" x14ac:dyDescent="0.25">
      <c r="A8" s="1" t="s">
        <v>129</v>
      </c>
      <c r="B8" s="1">
        <v>357</v>
      </c>
      <c r="C8" s="1">
        <v>366</v>
      </c>
      <c r="D8" s="1">
        <v>384</v>
      </c>
      <c r="E8" s="1">
        <v>344</v>
      </c>
      <c r="F8" s="1">
        <v>423</v>
      </c>
      <c r="G8" s="1">
        <v>551</v>
      </c>
      <c r="H8" s="15"/>
    </row>
    <row r="9" spans="1:8" x14ac:dyDescent="0.25">
      <c r="A9" s="1" t="s">
        <v>130</v>
      </c>
      <c r="B9" s="1"/>
      <c r="C9" s="1"/>
      <c r="D9" s="1"/>
      <c r="E9" s="1">
        <v>13</v>
      </c>
      <c r="F9" s="1">
        <v>598</v>
      </c>
      <c r="G9" s="1">
        <v>1087</v>
      </c>
    </row>
    <row r="10" spans="1:8" x14ac:dyDescent="0.25">
      <c r="A10" s="12" t="s">
        <v>131</v>
      </c>
      <c r="B10" s="1">
        <v>3</v>
      </c>
      <c r="C10" s="1">
        <v>2</v>
      </c>
      <c r="D10" s="1">
        <v>5</v>
      </c>
      <c r="E10" s="1">
        <v>6</v>
      </c>
      <c r="F10" s="1">
        <v>7</v>
      </c>
      <c r="G10" s="1">
        <v>7</v>
      </c>
    </row>
    <row r="11" spans="1:8" x14ac:dyDescent="0.25">
      <c r="A11" s="1" t="s">
        <v>145</v>
      </c>
      <c r="B11" s="1">
        <f>SUM(B8:B10)</f>
        <v>360</v>
      </c>
      <c r="C11" s="1">
        <f t="shared" ref="C11:G11" si="0">SUM(C8:C10)</f>
        <v>368</v>
      </c>
      <c r="D11" s="1">
        <f t="shared" si="0"/>
        <v>389</v>
      </c>
      <c r="E11" s="1">
        <f t="shared" si="0"/>
        <v>363</v>
      </c>
      <c r="F11" s="1">
        <f t="shared" si="0"/>
        <v>1028</v>
      </c>
      <c r="G11" s="1">
        <f t="shared" si="0"/>
        <v>1645</v>
      </c>
    </row>
    <row r="13" spans="1:8" x14ac:dyDescent="0.25">
      <c r="A13" s="4" t="s">
        <v>2</v>
      </c>
    </row>
    <row r="14" spans="1:8" x14ac:dyDescent="0.25">
      <c r="A14" s="1"/>
      <c r="B14" s="2">
        <v>2019</v>
      </c>
      <c r="C14" s="2">
        <v>2020</v>
      </c>
      <c r="D14" s="2">
        <v>2021</v>
      </c>
      <c r="E14" s="2">
        <v>2022</v>
      </c>
      <c r="F14" s="2">
        <v>2023</v>
      </c>
      <c r="G14" s="2">
        <v>2024</v>
      </c>
    </row>
    <row r="15" spans="1:8" x14ac:dyDescent="0.25">
      <c r="A15" s="1" t="s">
        <v>142</v>
      </c>
      <c r="B15" s="1">
        <v>336</v>
      </c>
      <c r="C15" s="1">
        <v>287</v>
      </c>
      <c r="D15" s="1">
        <v>364</v>
      </c>
      <c r="E15" s="1">
        <v>355</v>
      </c>
      <c r="F15" s="1">
        <v>359</v>
      </c>
      <c r="G15" s="1">
        <v>384</v>
      </c>
    </row>
    <row r="16" spans="1:8" x14ac:dyDescent="0.25">
      <c r="A16" s="1" t="s">
        <v>130</v>
      </c>
      <c r="B16" s="1"/>
      <c r="C16" s="1"/>
      <c r="D16" s="1"/>
      <c r="E16" s="1">
        <v>11</v>
      </c>
      <c r="F16" s="1">
        <v>492</v>
      </c>
      <c r="G16" s="1">
        <v>885</v>
      </c>
    </row>
    <row r="17" spans="1:7" x14ac:dyDescent="0.25">
      <c r="A17" s="12" t="s">
        <v>131</v>
      </c>
      <c r="B17" s="1">
        <v>3</v>
      </c>
      <c r="C17" s="1">
        <v>4</v>
      </c>
      <c r="D17" s="1">
        <v>7</v>
      </c>
      <c r="E17" s="1">
        <v>6</v>
      </c>
      <c r="F17" s="1">
        <v>8</v>
      </c>
      <c r="G17" s="1">
        <v>3</v>
      </c>
    </row>
    <row r="18" spans="1:7" x14ac:dyDescent="0.25">
      <c r="A18" s="1" t="s">
        <v>145</v>
      </c>
      <c r="B18" s="1">
        <f>SUM(B15:B17)</f>
        <v>339</v>
      </c>
      <c r="C18" s="1">
        <f t="shared" ref="C18" si="1">SUM(C15:C17)</f>
        <v>291</v>
      </c>
      <c r="D18" s="1">
        <f t="shared" ref="D18" si="2">SUM(D15:D17)</f>
        <v>371</v>
      </c>
      <c r="E18" s="1">
        <f t="shared" ref="E18" si="3">SUM(E15:E17)</f>
        <v>372</v>
      </c>
      <c r="F18" s="1">
        <f t="shared" ref="F18" si="4">SUM(F15:F17)</f>
        <v>859</v>
      </c>
      <c r="G18" s="1">
        <f t="shared" ref="G18" si="5">SUM(G15:G17)</f>
        <v>1272</v>
      </c>
    </row>
    <row r="20" spans="1:7" x14ac:dyDescent="0.25">
      <c r="A20" s="4" t="s">
        <v>3</v>
      </c>
    </row>
    <row r="21" spans="1:7" x14ac:dyDescent="0.25">
      <c r="A21" s="1"/>
      <c r="B21" s="2">
        <v>2019</v>
      </c>
      <c r="C21" s="2">
        <v>2020</v>
      </c>
      <c r="D21" s="2">
        <v>2021</v>
      </c>
      <c r="E21" s="2">
        <v>2022</v>
      </c>
      <c r="F21" s="2">
        <v>2023</v>
      </c>
      <c r="G21" s="2">
        <v>2024</v>
      </c>
    </row>
    <row r="22" spans="1:7" x14ac:dyDescent="0.25">
      <c r="A22" s="1" t="s">
        <v>129</v>
      </c>
      <c r="B22" s="1">
        <v>346</v>
      </c>
      <c r="C22" s="1">
        <v>277</v>
      </c>
      <c r="D22" s="1">
        <v>377</v>
      </c>
      <c r="E22" s="1">
        <v>354</v>
      </c>
      <c r="F22" s="1">
        <v>352</v>
      </c>
      <c r="G22" s="1">
        <v>380</v>
      </c>
    </row>
    <row r="23" spans="1:7" x14ac:dyDescent="0.25">
      <c r="A23" s="1" t="s">
        <v>130</v>
      </c>
      <c r="B23" s="1"/>
      <c r="C23" s="1"/>
      <c r="D23" s="1"/>
      <c r="E23" s="1">
        <v>11</v>
      </c>
      <c r="F23" s="1">
        <v>480</v>
      </c>
      <c r="G23" s="1">
        <v>890</v>
      </c>
    </row>
    <row r="24" spans="1:7" x14ac:dyDescent="0.25">
      <c r="A24" s="1" t="s">
        <v>131</v>
      </c>
      <c r="B24" s="1">
        <v>7</v>
      </c>
      <c r="C24" s="1">
        <v>7</v>
      </c>
      <c r="D24" s="1">
        <v>8</v>
      </c>
      <c r="E24" s="1">
        <v>8</v>
      </c>
      <c r="F24" s="1">
        <v>11</v>
      </c>
      <c r="G24" s="1">
        <v>4</v>
      </c>
    </row>
    <row r="25" spans="1:7" x14ac:dyDescent="0.25">
      <c r="A25" s="1" t="s">
        <v>145</v>
      </c>
      <c r="B25" s="1">
        <f>SUM(B22:B24)</f>
        <v>353</v>
      </c>
      <c r="C25" s="1">
        <f t="shared" ref="C25" si="6">SUM(C22:C24)</f>
        <v>284</v>
      </c>
      <c r="D25" s="1">
        <f t="shared" ref="D25" si="7">SUM(D22:D24)</f>
        <v>385</v>
      </c>
      <c r="E25" s="1">
        <f t="shared" ref="E25" si="8">SUM(E22:E24)</f>
        <v>373</v>
      </c>
      <c r="F25" s="1">
        <f t="shared" ref="F25" si="9">SUM(F22:F24)</f>
        <v>843</v>
      </c>
      <c r="G25" s="1">
        <f t="shared" ref="G25" si="10">SUM(G22:G24)</f>
        <v>1274</v>
      </c>
    </row>
    <row r="27" spans="1:7" x14ac:dyDescent="0.25">
      <c r="A27" s="4" t="s">
        <v>143</v>
      </c>
    </row>
    <row r="28" spans="1:7" x14ac:dyDescent="0.25">
      <c r="A28" s="1"/>
      <c r="B28" s="2">
        <v>2019</v>
      </c>
      <c r="C28" s="2">
        <v>2020</v>
      </c>
      <c r="D28" s="2">
        <v>2021</v>
      </c>
      <c r="E28" s="2">
        <v>2022</v>
      </c>
      <c r="F28" s="2">
        <v>2023</v>
      </c>
      <c r="G28" s="2">
        <v>2024</v>
      </c>
    </row>
    <row r="29" spans="1:7" x14ac:dyDescent="0.25">
      <c r="A29" s="1" t="s">
        <v>129</v>
      </c>
      <c r="B29" s="1">
        <v>244</v>
      </c>
      <c r="C29" s="1">
        <v>188</v>
      </c>
      <c r="D29" s="1">
        <v>257</v>
      </c>
      <c r="E29" s="1">
        <v>233</v>
      </c>
      <c r="F29" s="1">
        <v>219</v>
      </c>
      <c r="G29" s="1">
        <v>227</v>
      </c>
    </row>
    <row r="30" spans="1:7" x14ac:dyDescent="0.25">
      <c r="A30" s="1" t="s">
        <v>130</v>
      </c>
      <c r="B30" s="1"/>
      <c r="C30" s="1"/>
      <c r="D30" s="1"/>
      <c r="E30" s="1">
        <v>1</v>
      </c>
      <c r="F30" s="1">
        <v>19</v>
      </c>
      <c r="G30" s="1">
        <v>34</v>
      </c>
    </row>
    <row r="31" spans="1:7" x14ac:dyDescent="0.25">
      <c r="A31" s="1" t="s">
        <v>131</v>
      </c>
      <c r="B31" s="1">
        <v>6</v>
      </c>
      <c r="C31" s="1">
        <v>6</v>
      </c>
      <c r="D31" s="1">
        <v>6</v>
      </c>
      <c r="E31" s="1">
        <v>5</v>
      </c>
      <c r="F31" s="1">
        <v>7</v>
      </c>
      <c r="G31" s="1">
        <v>2</v>
      </c>
    </row>
    <row r="32" spans="1:7" x14ac:dyDescent="0.25">
      <c r="A32" s="1" t="s">
        <v>145</v>
      </c>
      <c r="B32" s="1">
        <f>SUM(B29:B31)</f>
        <v>250</v>
      </c>
      <c r="C32" s="1">
        <f t="shared" ref="C32" si="11">SUM(C29:C31)</f>
        <v>194</v>
      </c>
      <c r="D32" s="1">
        <f t="shared" ref="D32" si="12">SUM(D29:D31)</f>
        <v>263</v>
      </c>
      <c r="E32" s="1">
        <f t="shared" ref="E32" si="13">SUM(E29:E31)</f>
        <v>239</v>
      </c>
      <c r="F32" s="1">
        <f t="shared" ref="F32" si="14">SUM(F29:F31)</f>
        <v>245</v>
      </c>
      <c r="G32" s="1">
        <f t="shared" ref="G32" si="15">SUM(G29:G31)</f>
        <v>263</v>
      </c>
    </row>
    <row r="34" spans="1:7" x14ac:dyDescent="0.25">
      <c r="A34" s="4" t="s">
        <v>152</v>
      </c>
    </row>
    <row r="35" spans="1:7" x14ac:dyDescent="0.25">
      <c r="A35" s="1"/>
      <c r="B35" s="2">
        <v>2019</v>
      </c>
      <c r="C35" s="2">
        <v>2020</v>
      </c>
      <c r="D35" s="2">
        <v>2021</v>
      </c>
      <c r="E35" s="2">
        <v>2022</v>
      </c>
      <c r="F35" s="2">
        <v>2023</v>
      </c>
      <c r="G35" s="2">
        <v>2024</v>
      </c>
    </row>
    <row r="36" spans="1:7" x14ac:dyDescent="0.25">
      <c r="A36" s="1" t="s">
        <v>129</v>
      </c>
      <c r="B36" s="1">
        <v>29</v>
      </c>
      <c r="C36" s="1">
        <v>23</v>
      </c>
      <c r="D36" s="1">
        <v>46</v>
      </c>
      <c r="E36" s="1">
        <v>53</v>
      </c>
      <c r="F36" s="1">
        <v>67</v>
      </c>
      <c r="G36" s="1">
        <v>78</v>
      </c>
    </row>
    <row r="37" spans="1:7" x14ac:dyDescent="0.25">
      <c r="A37" s="1" t="s">
        <v>130</v>
      </c>
      <c r="B37" s="1"/>
      <c r="C37" s="1"/>
      <c r="D37" s="1"/>
      <c r="E37" s="1">
        <v>0</v>
      </c>
      <c r="F37" s="1">
        <v>4</v>
      </c>
      <c r="G37" s="1">
        <v>6</v>
      </c>
    </row>
    <row r="38" spans="1:7" x14ac:dyDescent="0.25">
      <c r="A38" s="1" t="s">
        <v>131</v>
      </c>
      <c r="B38" s="1">
        <v>1</v>
      </c>
      <c r="C38" s="1"/>
      <c r="D38" s="1"/>
      <c r="E38" s="1">
        <v>2</v>
      </c>
      <c r="F38" s="1">
        <v>3</v>
      </c>
      <c r="G38" s="1"/>
    </row>
    <row r="39" spans="1:7" x14ac:dyDescent="0.25">
      <c r="A39" s="1" t="s">
        <v>145</v>
      </c>
      <c r="B39" s="1">
        <f>SUM(B36:B38)</f>
        <v>30</v>
      </c>
      <c r="C39" s="1">
        <f t="shared" ref="C39:G39" si="16">SUM(C36:C38)</f>
        <v>23</v>
      </c>
      <c r="D39" s="1">
        <f t="shared" si="16"/>
        <v>46</v>
      </c>
      <c r="E39" s="1">
        <f t="shared" si="16"/>
        <v>55</v>
      </c>
      <c r="F39" s="1">
        <f t="shared" si="16"/>
        <v>74</v>
      </c>
      <c r="G39" s="1">
        <f t="shared" si="16"/>
        <v>84</v>
      </c>
    </row>
    <row r="41" spans="1:7" x14ac:dyDescent="0.25">
      <c r="A41" s="4" t="s">
        <v>151</v>
      </c>
    </row>
    <row r="42" spans="1:7" x14ac:dyDescent="0.25">
      <c r="A42" s="1"/>
      <c r="B42" s="2">
        <v>2019</v>
      </c>
      <c r="C42" s="2">
        <v>2020</v>
      </c>
      <c r="D42" s="2">
        <v>2021</v>
      </c>
      <c r="E42" s="2">
        <v>2022</v>
      </c>
      <c r="F42" s="2">
        <v>2023</v>
      </c>
      <c r="G42" s="2">
        <v>2024</v>
      </c>
    </row>
    <row r="43" spans="1:7" x14ac:dyDescent="0.25">
      <c r="A43" s="1" t="s">
        <v>129</v>
      </c>
      <c r="B43" s="1">
        <v>0</v>
      </c>
      <c r="C43" s="1">
        <v>0</v>
      </c>
      <c r="D43" s="1">
        <v>0</v>
      </c>
      <c r="E43" s="1">
        <v>0</v>
      </c>
      <c r="F43" s="1">
        <v>2</v>
      </c>
      <c r="G43" s="1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notes</vt:lpstr>
      <vt:lpstr>CDDD</vt:lpstr>
      <vt:lpstr>CDCDUI</vt:lpstr>
      <vt:lpstr>CDCD</vt:lpstr>
      <vt:lpstr>CDCDrug</vt:lpstr>
      <vt:lpstr>CDDis</vt:lpstr>
      <vt:lpstr>CD Un</vt:lpstr>
      <vt:lpstr>CD sum</vt:lpstr>
      <vt:lpstr>CSIDD</vt:lpstr>
      <vt:lpstr>CSICD</vt:lpstr>
      <vt:lpstr>CSI Dis</vt:lpstr>
      <vt:lpstr>CSI sum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Aeron-Thomas</dc:creator>
  <cp:lastModifiedBy>Amy Aeron-Thomas</cp:lastModifiedBy>
  <cp:lastPrinted>2026-01-30T10:50:36Z</cp:lastPrinted>
  <dcterms:created xsi:type="dcterms:W3CDTF">2025-09-26T20:19:55Z</dcterms:created>
  <dcterms:modified xsi:type="dcterms:W3CDTF">2026-01-30T10:51:26Z</dcterms:modified>
</cp:coreProperties>
</file>